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1975" windowHeight="13305" activeTab="0"/>
  </bookViews>
  <sheets>
    <sheet name="Rekapitulácia" sheetId="1" r:id="rId1"/>
    <sheet name="Krycí list stavby" sheetId="2" r:id="rId2"/>
    <sheet name="Kryci_list 12656" sheetId="3" r:id="rId3"/>
    <sheet name="Rekap 12656" sheetId="4" r:id="rId4"/>
    <sheet name="SO 12656" sheetId="5" r:id="rId5"/>
  </sheets>
  <definedNames>
    <definedName name="_xlnm.Print_Titles" localSheetId="3">'Rekap 12656'!$9:$9</definedName>
    <definedName name="_xlnm.Print_Titles" localSheetId="4">'SO 12656'!$8:$8</definedName>
  </definedNames>
  <calcPr fullCalcOnLoad="1"/>
</workbook>
</file>

<file path=xl/sharedStrings.xml><?xml version="1.0" encoding="utf-8"?>
<sst xmlns="http://schemas.openxmlformats.org/spreadsheetml/2006/main" count="542" uniqueCount="283">
  <si>
    <t>Rekapitulácia rozpočtu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</si>
  <si>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</si>
  <si>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</si>
  <si>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</si>
  <si>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</si>
  <si>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</si>
  <si>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</si>
  <si>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</si>
  <si>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</si>
  <si>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</si>
  <si>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</si>
  <si>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SO 01 - Multifunkčné ihrisko 40x20,68m</t>
  </si>
  <si>
    <t>Krycí list rozpočtu</t>
  </si>
  <si>
    <t xml:space="preserve">Miesto:  </t>
  </si>
  <si>
    <t>Objekt SO 01 - Multifunkčné ihrisko 40x20,68m</t>
  </si>
  <si>
    <t xml:space="preserve">Ks: </t>
  </si>
  <si>
    <t xml:space="preserve">Zákazka: </t>
  </si>
  <si>
    <t>Spracoval: Gabriela Gmitrová G&amp;G Cen</t>
  </si>
  <si>
    <t xml:space="preserve">Dňa </t>
  </si>
  <si>
    <t>14.11.2017</t>
  </si>
  <si>
    <t>Odberateľ: Obecný úrad  Majerovce č.2.,094 09 Sedliská</t>
  </si>
  <si>
    <t xml:space="preserve">IČO: </t>
  </si>
  <si>
    <t xml:space="preserve">DIČ: </t>
  </si>
  <si>
    <t xml:space="preserve">Dodávateľ: </t>
  </si>
  <si>
    <t>Projektant: mArchus, s.r.o., Prešov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</si>
  <si>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</si>
  <si>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</si>
  <si>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</si>
  <si>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</si>
  <si>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</si>
  <si>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</si>
  <si>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</si>
  <si>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</si>
  <si>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</si>
  <si>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</si>
  <si>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</si>
  <si>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</si>
  <si>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</si>
  <si>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</si>
  <si>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</si>
  <si>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</si>
  <si>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</si>
  <si>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</si>
  <si>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</si>
  <si>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</si>
  <si>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</si>
  <si>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</si>
  <si>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</si>
  <si>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</si>
  <si>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</si>
  <si>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</si>
  <si>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</si>
  <si>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</si>
  <si>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</si>
  <si>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</si>
  <si>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</si>
  <si>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</si>
  <si>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</si>
  <si>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</si>
  <si>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14.11.2017</t>
  </si>
  <si>
    <t>Prehľad rozpočtových nákladov</t>
  </si>
  <si>
    <t>Práce HSV</t>
  </si>
  <si>
    <t>ZEMNÉ PRÁCE</t>
  </si>
  <si>
    <t>ZÁKLADY</t>
  </si>
  <si>
    <t>ZVISLÉ KONŠTRUKCIE</t>
  </si>
  <si>
    <t>VODOROVNÉ KONŠTRUKCIE</t>
  </si>
  <si>
    <t>SPEVNENÉ PLOCHY</t>
  </si>
  <si>
    <t>POTRUBNÉ ROZVODY</t>
  </si>
  <si>
    <t>OSTATNÉ PRÁCE</t>
  </si>
  <si>
    <t>PRESUNY HMÔT</t>
  </si>
  <si>
    <t>Práce PSV</t>
  </si>
  <si>
    <t>KOVOVÉ DOPLNKOVÉ KONŠTRUKCIE</t>
  </si>
  <si>
    <t>Montážne práce</t>
  </si>
  <si>
    <t>M-21 ELEKTROMONTÁŽE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</si>
  <si>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</si>
  <si>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</si>
  <si>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</si>
  <si>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</si>
  <si>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</si>
  <si>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</si>
  <si>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</si>
  <si>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</si>
  <si>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</si>
  <si>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</si>
  <si>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 xml:space="preserve">  1/A 1</t>
  </si>
  <si>
    <t xml:space="preserve"> 121101103</t>
  </si>
  <si>
    <t>Odstránenie travín s premiestnením do 250 m</t>
  </si>
  <si>
    <t>m3</t>
  </si>
  <si>
    <t xml:space="preserve"> 122201402</t>
  </si>
  <si>
    <t>Výkop na suchu v hornine 3, nad 100 do 1000 m3</t>
  </si>
  <si>
    <t xml:space="preserve"> 122201409</t>
  </si>
  <si>
    <t>Príplatok k cenám za lepivosť horniny 3</t>
  </si>
  <si>
    <t xml:space="preserve"> 131211101</t>
  </si>
  <si>
    <t>Hlbenie pätiek  hor.3 ručné</t>
  </si>
  <si>
    <t xml:space="preserve"> 132211101</t>
  </si>
  <si>
    <t>Hĺbenie rýh šírky do 600 mm v  hornine tr.3  ručne pre drenáž</t>
  </si>
  <si>
    <t xml:space="preserve"> 162201102</t>
  </si>
  <si>
    <t>Vodorovné premiestnenie výkopku z horniny 1-4 nad 20-50m</t>
  </si>
  <si>
    <t xml:space="preserve"> 162601102</t>
  </si>
  <si>
    <t>Vodorovné premiestnenie výkopku tr.1-4 do 5000 m</t>
  </si>
  <si>
    <t xml:space="preserve"> 171201201</t>
  </si>
  <si>
    <t>Uloženie sypaniny na skládky</t>
  </si>
  <si>
    <t xml:space="preserve"> 171201201_1</t>
  </si>
  <si>
    <t xml:space="preserve">Poplatok za uloženie sypaniny na skládku </t>
  </si>
  <si>
    <t xml:space="preserve"> 181101101</t>
  </si>
  <si>
    <t>Úprava pláne v zárezoch v hornine 1-4 bez zhutnenia (po vysadbe stromov)</t>
  </si>
  <si>
    <t>m2</t>
  </si>
  <si>
    <t>Úprava pláne v zárezoch v hornine 1-4 bez zhutnenia</t>
  </si>
  <si>
    <t xml:space="preserve">  1/A31</t>
  </si>
  <si>
    <t xml:space="preserve"> 100004212</t>
  </si>
  <si>
    <t>Zhutnenie povrchu vykopanej jamy (35 MPa)</t>
  </si>
  <si>
    <t>221/B 1</t>
  </si>
  <si>
    <t xml:space="preserve"> 113107113</t>
  </si>
  <si>
    <t>Odstránenie krytu v ploche do 200 m2 z kameniva ťaženého, hr.vrstvy 200 do 300 mm,  -0,50000t  (poz.1)</t>
  </si>
  <si>
    <t xml:space="preserve"> 113107142</t>
  </si>
  <si>
    <t>Odstránenie  krytu asfaltového v ploche do 200 m2, hr.nad 50 do 100 mm,  -0,18100t (poz.1)</t>
  </si>
  <si>
    <t xml:space="preserve"> 113206111</t>
  </si>
  <si>
    <t>Vytrhanie obrúb betónových, s vybúraním lôžka, z krajníkov alebo obrubníkov stojatých,  -0,14500t (poz.1)</t>
  </si>
  <si>
    <t>m</t>
  </si>
  <si>
    <t>231/C 2</t>
  </si>
  <si>
    <t xml:space="preserve"> 185804311</t>
  </si>
  <si>
    <t>Zaliatie rastlín vodou, plochy jednotlivo do 20 m2</t>
  </si>
  <si>
    <t>232/A 1</t>
  </si>
  <si>
    <t xml:space="preserve"> 162206111</t>
  </si>
  <si>
    <t>Vodorovné premiestnenie výkopku bez naloženia ale so zložením zúrod. zeminy do 20m</t>
  </si>
  <si>
    <t>232/A 4</t>
  </si>
  <si>
    <t xml:space="preserve"> 183103523</t>
  </si>
  <si>
    <t>Kopanie jamky pre výsadbu sadeníc s priem do 30 mm hĺbky 1,0m zaburinená zemina tr.3</t>
  </si>
  <si>
    <t>kus</t>
  </si>
  <si>
    <t xml:space="preserve"> 184353134</t>
  </si>
  <si>
    <t>Výsadba ihličnatých drevíín a kríkov  do vykopanývch jamiek v zemine tr.3</t>
  </si>
  <si>
    <t>S/S10</t>
  </si>
  <si>
    <t xml:space="preserve"> 026618422</t>
  </si>
  <si>
    <t>Jedľa 20-30 cm, kont. 2 l</t>
  </si>
  <si>
    <t xml:space="preserve"> 1031130000</t>
  </si>
  <si>
    <t>Rašelina záhradnícka a kompostová  tr. II.</t>
  </si>
  <si>
    <t xml:space="preserve">  2/A 1</t>
  </si>
  <si>
    <t xml:space="preserve"> 271571112</t>
  </si>
  <si>
    <t>Vankúše zhutnené pod základy zo štrkopiesku netriedeného</t>
  </si>
  <si>
    <t xml:space="preserve"> 11/A 1</t>
  </si>
  <si>
    <t xml:space="preserve"> 274313611</t>
  </si>
  <si>
    <t>Betón základových pásov, prostý tr.C 16/20 (pre obrubníky)</t>
  </si>
  <si>
    <t xml:space="preserve"> 275313611</t>
  </si>
  <si>
    <t>Betón základových pätiek, prostý tr.C 16/20 (pre dtľpiky)</t>
  </si>
  <si>
    <t xml:space="preserve"> 275361821</t>
  </si>
  <si>
    <t>Výstuž základových pätiek z ocele 10505</t>
  </si>
  <si>
    <t>t</t>
  </si>
  <si>
    <t xml:space="preserve"> 275362521</t>
  </si>
  <si>
    <t>Zabetonovanie púzdier do základových pätiek</t>
  </si>
  <si>
    <t>S/S40</t>
  </si>
  <si>
    <t xml:space="preserve"> 429729590</t>
  </si>
  <si>
    <t>Púzdro stožiaru - kotevný kôš so základovou doskou</t>
  </si>
  <si>
    <t xml:space="preserve"> 429729600</t>
  </si>
  <si>
    <t>Púzdro basketbalového boardu - kotevný kôš so základovou doskou</t>
  </si>
  <si>
    <t xml:space="preserve"> 429729610</t>
  </si>
  <si>
    <t>Púzdro pre volejbalovú a tenisovú tyč - kotevný kôš so základovou doskou</t>
  </si>
  <si>
    <t xml:space="preserve"> 429729620</t>
  </si>
  <si>
    <t>Púzdro futbalovej bránky - kotevný kôš so základovou doskou</t>
  </si>
  <si>
    <t xml:space="preserve"> 429729630</t>
  </si>
  <si>
    <t>Púzdro stľpu oplotenia - kotevný kôš so základovou doskou</t>
  </si>
  <si>
    <t xml:space="preserve"> 12/A 3</t>
  </si>
  <si>
    <t xml:space="preserve"> 331143010</t>
  </si>
  <si>
    <t>Montáž stĺpu oplotenia do zabetónovaného púzdra</t>
  </si>
  <si>
    <t xml:space="preserve"> 331143020</t>
  </si>
  <si>
    <t>Montáž priečnikov oplotenia na oceľové stľpy</t>
  </si>
  <si>
    <t>231/A 1</t>
  </si>
  <si>
    <t xml:space="preserve"> 339928911</t>
  </si>
  <si>
    <t>Montáž ochrannej siete</t>
  </si>
  <si>
    <t xml:space="preserve"> 1561612050</t>
  </si>
  <si>
    <t>Ochranná sieť zelená z polypropylénu hr. 3 mm oká max.80x80 mm výšky 3 m</t>
  </si>
  <si>
    <t>S/S20</t>
  </si>
  <si>
    <t xml:space="preserve"> 156306001</t>
  </si>
  <si>
    <t>Spojovací materiál na montáž siete - svorky,lano,šnúra,karabínky,uchytky</t>
  </si>
  <si>
    <t>kpl</t>
  </si>
  <si>
    <t xml:space="preserve"> 313201005</t>
  </si>
  <si>
    <t>S1-Stľp oplotenia - Pz.profil 80/80/4 mm- dľž.4,8 m s plastovou krytkou</t>
  </si>
  <si>
    <t xml:space="preserve"> 313201012</t>
  </si>
  <si>
    <t>S2-Stľp oplotenia (mantinelov) - Pz.profil 80/80/4 mm- dľž. 2,10 m s plastovou krytkou</t>
  </si>
  <si>
    <t xml:space="preserve"> 313201021</t>
  </si>
  <si>
    <t>Uzavretý profil Pz.oceľový 30/30/2 mm</t>
  </si>
  <si>
    <t>271/A 1</t>
  </si>
  <si>
    <t xml:space="preserve"> 451541111</t>
  </si>
  <si>
    <t>Zásyp  drenáže zo štrkodrvy 0-63 mm</t>
  </si>
  <si>
    <t>221/A 1</t>
  </si>
  <si>
    <t xml:space="preserve"> 564201110</t>
  </si>
  <si>
    <t>Podklad alebo podsyp zo štrkopiesku s rozprestretím, vlhčením a zhutnením po zhutnení hr.20-30 mm</t>
  </si>
  <si>
    <t xml:space="preserve"> 564201111</t>
  </si>
  <si>
    <t>Podklad alebo podsyp zo štrkopiesku s rozprestretím, vlhčením a zhutnením po zhutnení hr.40 mm</t>
  </si>
  <si>
    <t xml:space="preserve"> 564211111</t>
  </si>
  <si>
    <t>Podklad alebo podsyp zo štrkopiesku s rozprestretím, vlhčením a zhutnením po zhutnení hr.50 mm</t>
  </si>
  <si>
    <t xml:space="preserve"> 564721111</t>
  </si>
  <si>
    <t>Podklad alebo kryt z kameniva hrubého drveného veľ. 0-32 mm s rozprestretím a zhutn.hr.50 mm</t>
  </si>
  <si>
    <t xml:space="preserve"> 564761111</t>
  </si>
  <si>
    <t>Podklad z kameniva, hrubého drv. 0-32 mm hrúbky 100 mm po zhutnení na 45 MPa</t>
  </si>
  <si>
    <t xml:space="preserve"> 564762111</t>
  </si>
  <si>
    <t>Podklad z kameniva, hrubého drv. 32-63 mm hrúbky 200 mm po zhutnení na 45 MPa</t>
  </si>
  <si>
    <t xml:space="preserve"> 596911112</t>
  </si>
  <si>
    <t>Kladenie zámkovej dlažby  hr.6cm pre peších nad 20 m2</t>
  </si>
  <si>
    <t xml:space="preserve"> 596912189</t>
  </si>
  <si>
    <t>Príplatok za špárovanie pieskom zámkovej dlažby</t>
  </si>
  <si>
    <t>231/A 2</t>
  </si>
  <si>
    <t xml:space="preserve"> 182001131</t>
  </si>
  <si>
    <t>Plošná úprava terénu pri nerovnostiach fr.10-63 mm pred zhutnením</t>
  </si>
  <si>
    <t>S/S70</t>
  </si>
  <si>
    <t xml:space="preserve"> 592451195</t>
  </si>
  <si>
    <t>Dlažba zamková hr. 60mm</t>
  </si>
  <si>
    <t>311/A 1</t>
  </si>
  <si>
    <t xml:space="preserve"> 881247111</t>
  </si>
  <si>
    <t>Drenážne potrubie z drenážnych rúrok DN 80</t>
  </si>
  <si>
    <t>Drenážne potrubie z drenážnych rúrok DN 150</t>
  </si>
  <si>
    <t>S/S90</t>
  </si>
  <si>
    <t xml:space="preserve"> 673521810</t>
  </si>
  <si>
    <t>Geotextília Tatratex PP 300, netkaná  300g/m2</t>
  </si>
  <si>
    <t xml:space="preserve"> 13/B 1</t>
  </si>
  <si>
    <t xml:space="preserve"> 979081110</t>
  </si>
  <si>
    <t>Nakladanie sutiny na dopravný prostiedok</t>
  </si>
  <si>
    <t xml:space="preserve"> 979081111</t>
  </si>
  <si>
    <t>Odvoz sutiny a vybúraných hmôt na skládku do 1 km</t>
  </si>
  <si>
    <t xml:space="preserve"> 979081135</t>
  </si>
  <si>
    <t>Uloženie stavebnej sute na skládku (bez poplatku za skládku)</t>
  </si>
  <si>
    <t xml:space="preserve"> 979082111</t>
  </si>
  <si>
    <t>Vnútrostavenisková doprava sutiny a vybúraných hmôt do 10 m</t>
  </si>
  <si>
    <t xml:space="preserve"> 917161111</t>
  </si>
  <si>
    <t>Osadenie chodník. obrub. kamen. ležatého s bočnou oporou z betónu prostého C 10/12, 5 do lôžka</t>
  </si>
  <si>
    <t xml:space="preserve"> 180403111</t>
  </si>
  <si>
    <t>Položenie a montáž umelého trávnika v rovine vrátane stavebnej chémie</t>
  </si>
  <si>
    <t xml:space="preserve"> 180405113</t>
  </si>
  <si>
    <t>Zapieskovanie trávnika pieskom</t>
  </si>
  <si>
    <t xml:space="preserve"> 180405114</t>
  </si>
  <si>
    <t>Založenie trávnika - zhotovenie čiar ihrisk podľa PD</t>
  </si>
  <si>
    <t>P/PC</t>
  </si>
  <si>
    <t xml:space="preserve"> 000005090</t>
  </si>
  <si>
    <t>Čiary multifunkčných ihrisk - umelý trávnik - dodávka</t>
  </si>
  <si>
    <t xml:space="preserve"> 000005371</t>
  </si>
  <si>
    <t>Vsakovacia jama hľbky 2,2 m</t>
  </si>
  <si>
    <t xml:space="preserve"> 026612740</t>
  </si>
  <si>
    <t>Umelý trávnik-dľ.vlákna:min.20 mm,hustota 20000/m2,min.2kg/m2,vrát.podkladu</t>
  </si>
  <si>
    <t>S/S60</t>
  </si>
  <si>
    <t xml:space="preserve"> 581512200</t>
  </si>
  <si>
    <t>Piesok kremičitý UT-ST3-8-2-0-B</t>
  </si>
  <si>
    <t xml:space="preserve"> 592174600</t>
  </si>
  <si>
    <t>Obrubník betónový chodníkový  100x25x25 cm</t>
  </si>
  <si>
    <t xml:space="preserve"> 998222011</t>
  </si>
  <si>
    <t>Presun hmôt pre pozemné komunikácie s krytom z kameniva (8222, 8225) akejkoľvek dĺžky objektu</t>
  </si>
  <si>
    <t>767/A 1</t>
  </si>
  <si>
    <t xml:space="preserve"> 767119631</t>
  </si>
  <si>
    <t>Montáž mantinelov v.1,2m</t>
  </si>
  <si>
    <t xml:space="preserve"> 767163411</t>
  </si>
  <si>
    <t>Montáž futbalovej brány na zabetonóvané púzdro</t>
  </si>
  <si>
    <t xml:space="preserve"> 767163412</t>
  </si>
  <si>
    <t>Montáž basketbalového boardu na zabetónovanie púzdro</t>
  </si>
  <si>
    <t>767/A 3</t>
  </si>
  <si>
    <t xml:space="preserve"> 998767201</t>
  </si>
  <si>
    <t>Presun hmôt pre kovové stavebné doplnkové konštrukcie v objektoch výšky do 6 m</t>
  </si>
  <si>
    <t xml:space="preserve"> %</t>
  </si>
  <si>
    <t xml:space="preserve"> 026613350</t>
  </si>
  <si>
    <t>Stľpiky na volejbal</t>
  </si>
  <si>
    <t>pár</t>
  </si>
  <si>
    <t xml:space="preserve"> 026614150</t>
  </si>
  <si>
    <t>Stľpiky na tenis</t>
  </si>
  <si>
    <t xml:space="preserve"> 283109210</t>
  </si>
  <si>
    <t>Sieť tenisová</t>
  </si>
  <si>
    <t xml:space="preserve"> 283109211</t>
  </si>
  <si>
    <t>Sieť volejbalová</t>
  </si>
  <si>
    <t xml:space="preserve"> 313201901</t>
  </si>
  <si>
    <t>Bránka oceľová 1-krídlova so sieťou šírky 1m, výška 2,2 m vr.montáže</t>
  </si>
  <si>
    <t xml:space="preserve"> 313202128</t>
  </si>
  <si>
    <t>Bránka futbalová výška 2m/šírka 4m so sieťou</t>
  </si>
  <si>
    <t xml:space="preserve"> 313310247</t>
  </si>
  <si>
    <t>Baskedbalové koše oceľové demontovateľné konštrukcie s doskami a obručamido vonkajšieho prostredia</t>
  </si>
  <si>
    <t xml:space="preserve"> 404457455</t>
  </si>
  <si>
    <t>Spojovací materiál pre montáž mantinelov</t>
  </si>
  <si>
    <t>S/S80</t>
  </si>
  <si>
    <t xml:space="preserve"> 605102440</t>
  </si>
  <si>
    <t>Mantinel oceľová pozinkovaná nosná konštrukcia AL madlo,platová vyplň výška 1,2 m</t>
  </si>
  <si>
    <t>R/R 0</t>
  </si>
  <si>
    <t xml:space="preserve">       24</t>
  </si>
  <si>
    <t xml:space="preserve">Elektroinštalácia </t>
  </si>
  <si>
    <t xml:space="preserve">           Celkom bez DPH</t>
  </si>
  <si>
    <t xml:space="preserve">           DPH 20% z </t>
  </si>
  <si>
    <t xml:space="preserve">           Celkom</t>
  </si>
  <si>
    <t>Krycí list stavby</t>
  </si>
  <si>
    <t>Stavba Výstavba multifunkčného ihriska pre obec Majerovce okres.Vranov nad Topľou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</si>
</sst>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 ###\ ##0.00"/>
    <numFmt numFmtId="165" formatCode="###\ ###\ ##0.0000"/>
    <numFmt numFmtId="166" formatCode="###\ ###\ 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 CE"/>
      <family val="2"/>
    </font>
    <font>
      <b/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sz val="9"/>
      <color indexed="8"/>
      <name val="Arial CE"/>
      <family val="2"/>
    </font>
    <font>
      <sz val="9"/>
      <color indexed="12"/>
      <name val="Arial CE"/>
      <family val="2"/>
    </font>
    <font>
      <sz val="8"/>
      <color indexed="8"/>
      <name val="Arial CE"/>
      <family val="2"/>
    </font>
    <font>
      <b/>
      <sz val="9"/>
      <color indexed="8"/>
      <name val="Arial CE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Arial CE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 CE"/>
      <family val="2"/>
    </font>
    <font>
      <b/>
      <sz val="8"/>
      <color theme="1"/>
      <name val="Arial CE"/>
      <family val="2"/>
    </font>
    <font>
      <b/>
      <sz val="10"/>
      <color theme="1"/>
      <name val="Arial CE"/>
      <family val="2"/>
    </font>
    <font>
      <b/>
      <sz val="11"/>
      <color theme="1"/>
      <name val="Arial CE"/>
      <family val="2"/>
    </font>
    <font>
      <sz val="9"/>
      <color theme="1"/>
      <name val="Arial CE"/>
      <family val="2"/>
    </font>
    <font>
      <sz val="9"/>
      <color rgb="FF0000FF"/>
      <name val="Arial CE"/>
      <family val="2"/>
    </font>
    <font>
      <sz val="8"/>
      <color theme="1"/>
      <name val="Arial CE"/>
      <family val="2"/>
    </font>
    <font>
      <b/>
      <sz val="9"/>
      <color theme="1"/>
      <name val="Arial CE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FFFFFF"/>
      </left>
      <right>
        <color indexed="63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double">
        <color rgb="FF000000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808080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FFFFFF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double">
        <color rgb="FF000000"/>
      </left>
      <right style="thin">
        <color rgb="FFFFFFFF"/>
      </right>
      <top style="thin">
        <color rgb="FF808080"/>
      </top>
      <bottom>
        <color indexed="63"/>
      </bottom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</border>
    <border>
      <left style="double">
        <color rgb="FF000000"/>
      </left>
      <right style="thin">
        <color rgb="FFFFFFFF"/>
      </right>
      <top>
        <color indexed="63"/>
      </top>
      <bottom style="thin">
        <color rgb="FFFFFFFF"/>
      </bottom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>
        <color indexed="63"/>
      </right>
      <top style="double">
        <color rgb="FF000000"/>
      </top>
      <bottom>
        <color indexed="63"/>
      </bottom>
    </border>
    <border>
      <left style="thin">
        <color rgb="FFFFFFFF"/>
      </left>
      <right>
        <color indexed="63"/>
      </right>
      <top style="thin">
        <color rgb="FF808080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FFFFFF"/>
      </bottom>
    </border>
    <border>
      <left style="thin">
        <color rgb="FFFFFFFF"/>
      </left>
      <right style="double">
        <color rgb="FF000000"/>
      </right>
      <top style="double">
        <color rgb="FF000000"/>
      </top>
      <bottom>
        <color indexed="63"/>
      </bottom>
    </border>
    <border>
      <left style="thin">
        <color rgb="FFFFFFFF"/>
      </left>
      <right style="double">
        <color rgb="FF000000"/>
      </right>
      <top style="thin">
        <color rgb="FF808080"/>
      </top>
      <bottom>
        <color indexed="63"/>
      </bottom>
    </border>
    <border>
      <left style="thin">
        <color rgb="FFFFFFFF"/>
      </left>
      <right style="double">
        <color rgb="FF000000"/>
      </right>
      <top>
        <color indexed="63"/>
      </top>
      <bottom>
        <color indexed="63"/>
      </bottom>
    </border>
    <border>
      <left style="thin">
        <color rgb="FFFFFFFF"/>
      </left>
      <right style="double">
        <color rgb="FF000000"/>
      </right>
      <top>
        <color indexed="63"/>
      </top>
      <bottom style="thin">
        <color rgb="FFFFFFFF"/>
      </bottom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FFFFFF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FFFFFF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>
        <color indexed="63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</border>
    <border>
      <left>
        <color indexed="63"/>
      </left>
      <right style="thin">
        <color rgb="FFFFFFFF"/>
      </right>
      <top style="double">
        <color rgb="FF000000"/>
      </top>
      <bottom style="thin">
        <color rgb="FF808080"/>
      </bottom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</border>
    <border>
      <left style="thin">
        <color rgb="FFFFFFFF"/>
      </left>
      <right>
        <color indexed="63"/>
      </right>
      <top style="double">
        <color rgb="FF000000"/>
      </top>
      <bottom style="thin">
        <color rgb="FF808080"/>
      </bottom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 style="thin">
        <color rgb="FF808080"/>
      </right>
      <top>
        <color indexed="63"/>
      </top>
      <bottom>
        <color indexed="63"/>
      </bottom>
    </border>
    <border>
      <left style="double">
        <color rgb="FF000000"/>
      </left>
      <right style="thin">
        <color rgb="FF808080"/>
      </right>
      <top style="thin">
        <color rgb="FF808080"/>
      </top>
      <bottom>
        <color indexed="63"/>
      </bottom>
    </border>
    <border>
      <left style="double">
        <color rgb="FF000000"/>
      </left>
      <right>
        <color indexed="63"/>
      </right>
      <top>
        <color indexed="63"/>
      </top>
      <bottom>
        <color indexed="63"/>
      </bottom>
    </border>
    <border>
      <left style="double">
        <color rgb="FF000000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808080"/>
      </bottom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808080"/>
      </top>
      <bottom style="double">
        <color rgb="FF000000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808080"/>
      </left>
      <right style="thin">
        <color rgb="FF808080"/>
      </right>
      <top style="thin">
        <color rgb="FF808080"/>
      </top>
      <bottom>
        <color indexed="63"/>
      </bottom>
    </border>
    <border>
      <left>
        <color indexed="63"/>
      </left>
      <right>
        <color indexed="63"/>
      </right>
      <top style="thin">
        <color rgb="FF808080"/>
      </top>
      <bottom>
        <color indexed="63"/>
      </bottom>
    </border>
    <border>
      <left style="double">
        <color rgb="FF000000"/>
      </left>
      <right style="thin">
        <color rgb="FFFFFFFF"/>
      </right>
      <top style="thin">
        <color rgb="FFFFFFFF"/>
      </top>
      <bottom>
        <color indexed="63"/>
      </bottom>
    </border>
    <border>
      <left>
        <color indexed="63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>
        <color indexed="63"/>
      </right>
      <top style="thin">
        <color rgb="FFFFFFFF"/>
      </top>
      <bottom>
        <color indexed="63"/>
      </bottom>
    </border>
    <border>
      <left style="thin">
        <color rgb="FFFFFFFF"/>
      </left>
      <right style="double">
        <color rgb="FF000000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808080"/>
      </right>
      <top style="thin">
        <color rgb="FF808080"/>
      </top>
      <bottom>
        <color indexed="63"/>
      </bottom>
    </border>
    <border>
      <left style="double">
        <color rgb="FF000000"/>
      </left>
      <right>
        <color indexed="63"/>
      </right>
      <top style="double">
        <color rgb="FF000000"/>
      </top>
      <bottom>
        <color indexed="63"/>
      </bottom>
    </border>
    <border>
      <left style="thin">
        <color rgb="FF808080"/>
      </left>
      <right>
        <color indexed="63"/>
      </right>
      <top style="double">
        <color rgb="FF000000"/>
      </top>
      <bottom>
        <color indexed="63"/>
      </bottom>
    </border>
    <border>
      <left style="thin">
        <color rgb="FF808080"/>
      </left>
      <right style="thin">
        <color rgb="FF808080"/>
      </right>
      <top style="double">
        <color rgb="FF000000"/>
      </top>
      <bottom>
        <color indexed="63"/>
      </bottom>
    </border>
    <border>
      <left style="double">
        <color rgb="FF000000"/>
      </left>
      <right>
        <color indexed="63"/>
      </right>
      <top style="thin">
        <color rgb="FF000000"/>
      </top>
      <bottom style="thin">
        <color rgb="FF808080"/>
      </bottom>
    </border>
    <border>
      <left style="thin">
        <color rgb="FF808080"/>
      </left>
      <right>
        <color indexed="63"/>
      </right>
      <top style="thin">
        <color rgb="FF00000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</border>
    <border>
      <left>
        <color indexed="63"/>
      </left>
      <right style="thin">
        <color rgb="FFFFFFFF"/>
      </right>
      <top style="double">
        <color rgb="FF000000"/>
      </top>
      <bottom style="thin">
        <color rgb="FFFFFFFF"/>
      </bottom>
    </border>
    <border>
      <left style="thin">
        <color rgb="FFFFFFFF"/>
      </left>
      <right>
        <color indexed="63"/>
      </right>
      <top style="double">
        <color rgb="FF000000"/>
      </top>
      <bottom style="thin">
        <color rgb="FFFFFFFF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 style="thin">
        <color rgb="FF808080"/>
      </left>
      <right>
        <color indexed="63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80808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000000"/>
      </top>
      <bottom style="thin">
        <color rgb="FF808080"/>
      </bottom>
    </border>
    <border>
      <left>
        <color indexed="63"/>
      </left>
      <right style="double">
        <color rgb="FF000000"/>
      </right>
      <top style="thin">
        <color rgb="FF000000"/>
      </top>
      <bottom style="thin">
        <color rgb="FF808080"/>
      </bottom>
    </border>
    <border>
      <left>
        <color indexed="63"/>
      </left>
      <right style="double">
        <color rgb="FF000000"/>
      </right>
      <top>
        <color indexed="63"/>
      </top>
      <bottom>
        <color indexed="63"/>
      </bottom>
    </border>
    <border>
      <left>
        <color indexed="63"/>
      </left>
      <right style="double">
        <color rgb="FF000000"/>
      </right>
      <top style="thin">
        <color rgb="FF808080"/>
      </top>
      <bottom>
        <color indexed="63"/>
      </bottom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FFFFFF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FFFFFF"/>
      </left>
      <right style="thin">
        <color rgb="FF808080"/>
      </right>
      <top>
        <color indexed="63"/>
      </top>
      <bottom style="double">
        <color rgb="FF000000"/>
      </bottom>
    </border>
    <border>
      <left style="thin">
        <color rgb="FFFFFFFF"/>
      </left>
      <right>
        <color indexed="63"/>
      </right>
      <top style="thin">
        <color rgb="FF808080"/>
      </top>
      <bottom style="double">
        <color rgb="FF000000"/>
      </bottom>
    </border>
    <border>
      <left style="thin">
        <color rgb="FFFFFFFF"/>
      </left>
      <right style="double">
        <color rgb="FF000000"/>
      </right>
      <top>
        <color indexed="63"/>
      </top>
      <bottom style="thin">
        <color rgb="FF80808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9" fontId="45" fillId="0" borderId="11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45" fillId="0" borderId="14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164" fontId="45" fillId="0" borderId="18" xfId="0" applyNumberFormat="1" applyFont="1" applyFill="1" applyBorder="1" applyAlignment="1">
      <alignment/>
    </xf>
    <xf numFmtId="0" fontId="45" fillId="0" borderId="19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21" xfId="0" applyFont="1" applyFill="1" applyBorder="1" applyAlignment="1">
      <alignment/>
    </xf>
    <xf numFmtId="0" fontId="45" fillId="0" borderId="22" xfId="0" applyFont="1" applyFill="1" applyBorder="1" applyAlignment="1">
      <alignment/>
    </xf>
    <xf numFmtId="0" fontId="45" fillId="0" borderId="23" xfId="0" applyFont="1" applyFill="1" applyBorder="1" applyAlignment="1">
      <alignment/>
    </xf>
    <xf numFmtId="0" fontId="45" fillId="0" borderId="24" xfId="0" applyFont="1" applyFill="1" applyBorder="1" applyAlignment="1">
      <alignment/>
    </xf>
    <xf numFmtId="0" fontId="45" fillId="0" borderId="25" xfId="0" applyFont="1" applyFill="1" applyBorder="1" applyAlignment="1">
      <alignment/>
    </xf>
    <xf numFmtId="0" fontId="45" fillId="0" borderId="26" xfId="0" applyFont="1" applyFill="1" applyBorder="1" applyAlignment="1">
      <alignment/>
    </xf>
    <xf numFmtId="0" fontId="45" fillId="0" borderId="27" xfId="0" applyFont="1" applyFill="1" applyBorder="1" applyAlignment="1">
      <alignment/>
    </xf>
    <xf numFmtId="0" fontId="45" fillId="0" borderId="28" xfId="0" applyFont="1" applyFill="1" applyBorder="1" applyAlignment="1">
      <alignment/>
    </xf>
    <xf numFmtId="0" fontId="45" fillId="0" borderId="29" xfId="0" applyFont="1" applyFill="1" applyBorder="1" applyAlignment="1">
      <alignment/>
    </xf>
    <xf numFmtId="0" fontId="45" fillId="0" borderId="30" xfId="0" applyFont="1" applyFill="1" applyBorder="1" applyAlignment="1">
      <alignment/>
    </xf>
    <xf numFmtId="0" fontId="45" fillId="0" borderId="31" xfId="0" applyFont="1" applyFill="1" applyBorder="1" applyAlignment="1">
      <alignment/>
    </xf>
    <xf numFmtId="164" fontId="45" fillId="0" borderId="32" xfId="0" applyNumberFormat="1" applyFont="1" applyFill="1" applyBorder="1" applyAlignment="1">
      <alignment/>
    </xf>
    <xf numFmtId="0" fontId="45" fillId="0" borderId="33" xfId="0" applyFont="1" applyFill="1" applyBorder="1" applyAlignment="1">
      <alignment/>
    </xf>
    <xf numFmtId="0" fontId="45" fillId="0" borderId="34" xfId="0" applyFont="1" applyFill="1" applyBorder="1" applyAlignment="1">
      <alignment/>
    </xf>
    <xf numFmtId="0" fontId="49" fillId="0" borderId="35" xfId="0" applyFont="1" applyFill="1" applyBorder="1" applyAlignment="1">
      <alignment/>
    </xf>
    <xf numFmtId="0" fontId="50" fillId="0" borderId="35" xfId="0" applyFont="1" applyFill="1" applyBorder="1" applyAlignment="1">
      <alignment/>
    </xf>
    <xf numFmtId="0" fontId="49" fillId="0" borderId="36" xfId="0" applyFont="1" applyFill="1" applyBorder="1" applyAlignment="1">
      <alignment/>
    </xf>
    <xf numFmtId="0" fontId="49" fillId="0" borderId="16" xfId="0" applyFont="1" applyFill="1" applyBorder="1" applyAlignment="1">
      <alignment/>
    </xf>
    <xf numFmtId="0" fontId="49" fillId="0" borderId="22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49" fillId="0" borderId="17" xfId="0" applyFont="1" applyFill="1" applyBorder="1" applyAlignment="1">
      <alignment/>
    </xf>
    <xf numFmtId="0" fontId="51" fillId="0" borderId="16" xfId="0" applyFont="1" applyFill="1" applyBorder="1" applyAlignment="1">
      <alignment/>
    </xf>
    <xf numFmtId="0" fontId="51" fillId="0" borderId="27" xfId="0" applyFont="1" applyFill="1" applyBorder="1" applyAlignment="1">
      <alignment/>
    </xf>
    <xf numFmtId="0" fontId="51" fillId="0" borderId="22" xfId="0" applyFont="1" applyFill="1" applyBorder="1" applyAlignment="1">
      <alignment/>
    </xf>
    <xf numFmtId="0" fontId="51" fillId="0" borderId="17" xfId="0" applyFont="1" applyFill="1" applyBorder="1" applyAlignment="1">
      <alignment/>
    </xf>
    <xf numFmtId="0" fontId="51" fillId="0" borderId="31" xfId="0" applyFont="1" applyFill="1" applyBorder="1" applyAlignment="1">
      <alignment/>
    </xf>
    <xf numFmtId="0" fontId="45" fillId="0" borderId="37" xfId="0" applyFont="1" applyFill="1" applyBorder="1" applyAlignment="1">
      <alignment/>
    </xf>
    <xf numFmtId="0" fontId="45" fillId="0" borderId="38" xfId="0" applyFont="1" applyFill="1" applyBorder="1" applyAlignment="1">
      <alignment/>
    </xf>
    <xf numFmtId="0" fontId="45" fillId="0" borderId="32" xfId="0" applyFont="1" applyFill="1" applyBorder="1" applyAlignment="1">
      <alignment/>
    </xf>
    <xf numFmtId="0" fontId="45" fillId="0" borderId="39" xfId="0" applyFont="1" applyFill="1" applyBorder="1" applyAlignment="1">
      <alignment/>
    </xf>
    <xf numFmtId="0" fontId="45" fillId="0" borderId="40" xfId="0" applyFont="1" applyFill="1" applyBorder="1" applyAlignment="1">
      <alignment/>
    </xf>
    <xf numFmtId="0" fontId="45" fillId="0" borderId="41" xfId="0" applyFont="1" applyFill="1" applyBorder="1" applyAlignment="1">
      <alignment/>
    </xf>
    <xf numFmtId="0" fontId="45" fillId="0" borderId="42" xfId="0" applyFont="1" applyFill="1" applyBorder="1" applyAlignment="1">
      <alignment/>
    </xf>
    <xf numFmtId="0" fontId="45" fillId="0" borderId="43" xfId="0" applyFont="1" applyFill="1" applyBorder="1" applyAlignment="1">
      <alignment/>
    </xf>
    <xf numFmtId="0" fontId="51" fillId="0" borderId="39" xfId="0" applyFont="1" applyFill="1" applyBorder="1" applyAlignment="1">
      <alignment/>
    </xf>
    <xf numFmtId="0" fontId="51" fillId="0" borderId="41" xfId="0" applyFont="1" applyFill="1" applyBorder="1" applyAlignment="1">
      <alignment/>
    </xf>
    <xf numFmtId="0" fontId="51" fillId="0" borderId="18" xfId="0" applyFont="1" applyFill="1" applyBorder="1" applyAlignment="1">
      <alignment/>
    </xf>
    <xf numFmtId="0" fontId="46" fillId="0" borderId="44" xfId="0" applyFont="1" applyFill="1" applyBorder="1" applyAlignment="1">
      <alignment horizontal="center"/>
    </xf>
    <xf numFmtId="0" fontId="51" fillId="0" borderId="45" xfId="0" applyFont="1" applyFill="1" applyBorder="1" applyAlignment="1">
      <alignment horizontal="center"/>
    </xf>
    <xf numFmtId="0" fontId="51" fillId="0" borderId="46" xfId="0" applyFont="1" applyFill="1" applyBorder="1" applyAlignment="1">
      <alignment horizontal="center"/>
    </xf>
    <xf numFmtId="0" fontId="51" fillId="0" borderId="40" xfId="0" applyFont="1" applyFill="1" applyBorder="1" applyAlignment="1">
      <alignment/>
    </xf>
    <xf numFmtId="0" fontId="51" fillId="0" borderId="38" xfId="0" applyFont="1" applyFill="1" applyBorder="1" applyAlignment="1">
      <alignment/>
    </xf>
    <xf numFmtId="0" fontId="51" fillId="0" borderId="19" xfId="0" applyFont="1" applyFill="1" applyBorder="1" applyAlignment="1">
      <alignment/>
    </xf>
    <xf numFmtId="0" fontId="51" fillId="0" borderId="44" xfId="0" applyFont="1" applyFill="1" applyBorder="1" applyAlignment="1">
      <alignment horizontal="center"/>
    </xf>
    <xf numFmtId="164" fontId="45" fillId="0" borderId="27" xfId="0" applyNumberFormat="1" applyFont="1" applyFill="1" applyBorder="1" applyAlignment="1">
      <alignment/>
    </xf>
    <xf numFmtId="0" fontId="51" fillId="0" borderId="47" xfId="0" applyFont="1" applyFill="1" applyBorder="1" applyAlignment="1">
      <alignment horizontal="center"/>
    </xf>
    <xf numFmtId="0" fontId="51" fillId="0" borderId="48" xfId="0" applyFont="1" applyFill="1" applyBorder="1" applyAlignment="1">
      <alignment horizontal="center"/>
    </xf>
    <xf numFmtId="0" fontId="51" fillId="0" borderId="49" xfId="0" applyFont="1" applyFill="1" applyBorder="1" applyAlignment="1">
      <alignment/>
    </xf>
    <xf numFmtId="0" fontId="51" fillId="0" borderId="50" xfId="0" applyFont="1" applyFill="1" applyBorder="1" applyAlignment="1">
      <alignment/>
    </xf>
    <xf numFmtId="0" fontId="51" fillId="0" borderId="51" xfId="0" applyFont="1" applyFill="1" applyBorder="1" applyAlignment="1">
      <alignment/>
    </xf>
    <xf numFmtId="0" fontId="45" fillId="0" borderId="51" xfId="0" applyFont="1" applyFill="1" applyBorder="1" applyAlignment="1">
      <alignment/>
    </xf>
    <xf numFmtId="0" fontId="51" fillId="0" borderId="52" xfId="0" applyFont="1" applyFill="1" applyBorder="1" applyAlignment="1">
      <alignment/>
    </xf>
    <xf numFmtId="164" fontId="45" fillId="0" borderId="53" xfId="0" applyNumberFormat="1" applyFont="1" applyFill="1" applyBorder="1" applyAlignment="1">
      <alignment/>
    </xf>
    <xf numFmtId="164" fontId="51" fillId="0" borderId="54" xfId="0" applyNumberFormat="1" applyFont="1" applyFill="1" applyBorder="1" applyAlignment="1">
      <alignment/>
    </xf>
    <xf numFmtId="164" fontId="51" fillId="0" borderId="55" xfId="0" applyNumberFormat="1" applyFont="1" applyFill="1" applyBorder="1" applyAlignment="1">
      <alignment/>
    </xf>
    <xf numFmtId="164" fontId="51" fillId="0" borderId="50" xfId="0" applyNumberFormat="1" applyFont="1" applyFill="1" applyBorder="1" applyAlignment="1">
      <alignment/>
    </xf>
    <xf numFmtId="164" fontId="51" fillId="0" borderId="51" xfId="0" applyNumberFormat="1" applyFont="1" applyFill="1" applyBorder="1" applyAlignment="1">
      <alignment/>
    </xf>
    <xf numFmtId="164" fontId="45" fillId="0" borderId="52" xfId="0" applyNumberFormat="1" applyFont="1" applyFill="1" applyBorder="1" applyAlignment="1">
      <alignment/>
    </xf>
    <xf numFmtId="164" fontId="51" fillId="0" borderId="0" xfId="0" applyNumberFormat="1" applyFont="1" applyFill="1" applyBorder="1" applyAlignment="1">
      <alignment/>
    </xf>
    <xf numFmtId="164" fontId="51" fillId="0" borderId="56" xfId="0" applyNumberFormat="1" applyFont="1" applyFill="1" applyBorder="1" applyAlignment="1">
      <alignment/>
    </xf>
    <xf numFmtId="0" fontId="45" fillId="0" borderId="57" xfId="0" applyFont="1" applyFill="1" applyBorder="1" applyAlignment="1">
      <alignment/>
    </xf>
    <xf numFmtId="0" fontId="45" fillId="0" borderId="58" xfId="0" applyFont="1" applyFill="1" applyBorder="1" applyAlignment="1">
      <alignment/>
    </xf>
    <xf numFmtId="0" fontId="45" fillId="0" borderId="59" xfId="0" applyFont="1" applyFill="1" applyBorder="1" applyAlignment="1">
      <alignment/>
    </xf>
    <xf numFmtId="0" fontId="45" fillId="0" borderId="60" xfId="0" applyFont="1" applyFill="1" applyBorder="1" applyAlignment="1">
      <alignment/>
    </xf>
    <xf numFmtId="164" fontId="45" fillId="0" borderId="28" xfId="0" applyNumberFormat="1" applyFont="1" applyFill="1" applyBorder="1" applyAlignment="1">
      <alignment/>
    </xf>
    <xf numFmtId="164" fontId="45" fillId="0" borderId="56" xfId="0" applyNumberFormat="1" applyFont="1" applyFill="1" applyBorder="1" applyAlignment="1">
      <alignment/>
    </xf>
    <xf numFmtId="164" fontId="51" fillId="0" borderId="61" xfId="0" applyNumberFormat="1" applyFont="1" applyFill="1" applyBorder="1" applyAlignment="1">
      <alignment/>
    </xf>
    <xf numFmtId="164" fontId="45" fillId="0" borderId="61" xfId="0" applyNumberFormat="1" applyFont="1" applyFill="1" applyBorder="1" applyAlignment="1">
      <alignment/>
    </xf>
    <xf numFmtId="0" fontId="46" fillId="0" borderId="62" xfId="0" applyFont="1" applyFill="1" applyBorder="1" applyAlignment="1">
      <alignment horizontal="center"/>
    </xf>
    <xf numFmtId="0" fontId="51" fillId="0" borderId="63" xfId="0" applyFont="1" applyFill="1" applyBorder="1" applyAlignment="1">
      <alignment/>
    </xf>
    <xf numFmtId="0" fontId="51" fillId="0" borderId="64" xfId="0" applyFont="1" applyFill="1" applyBorder="1" applyAlignment="1">
      <alignment/>
    </xf>
    <xf numFmtId="0" fontId="51" fillId="0" borderId="65" xfId="0" applyFont="1" applyFill="1" applyBorder="1" applyAlignment="1">
      <alignment horizontal="center"/>
    </xf>
    <xf numFmtId="0" fontId="51" fillId="0" borderId="66" xfId="0" applyFont="1" applyFill="1" applyBorder="1" applyAlignment="1">
      <alignment/>
    </xf>
    <xf numFmtId="164" fontId="51" fillId="0" borderId="66" xfId="0" applyNumberFormat="1" applyFont="1" applyFill="1" applyBorder="1" applyAlignment="1">
      <alignment/>
    </xf>
    <xf numFmtId="164" fontId="51" fillId="0" borderId="67" xfId="0" applyNumberFormat="1" applyFont="1" applyFill="1" applyBorder="1" applyAlignment="1">
      <alignment/>
    </xf>
    <xf numFmtId="164" fontId="45" fillId="0" borderId="68" xfId="0" applyNumberFormat="1" applyFont="1" applyFill="1" applyBorder="1" applyAlignment="1">
      <alignment/>
    </xf>
    <xf numFmtId="164" fontId="46" fillId="0" borderId="69" xfId="0" applyNumberFormat="1" applyFont="1" applyFill="1" applyBorder="1" applyAlignment="1">
      <alignment/>
    </xf>
    <xf numFmtId="164" fontId="45" fillId="0" borderId="70" xfId="0" applyNumberFormat="1" applyFont="1" applyFill="1" applyBorder="1" applyAlignment="1">
      <alignment/>
    </xf>
    <xf numFmtId="0" fontId="45" fillId="0" borderId="71" xfId="0" applyFont="1" applyFill="1" applyBorder="1" applyAlignment="1">
      <alignment/>
    </xf>
    <xf numFmtId="0" fontId="45" fillId="0" borderId="72" xfId="0" applyFont="1" applyFill="1" applyBorder="1" applyAlignment="1">
      <alignment/>
    </xf>
    <xf numFmtId="0" fontId="45" fillId="0" borderId="73" xfId="0" applyFont="1" applyFill="1" applyBorder="1" applyAlignment="1">
      <alignment/>
    </xf>
    <xf numFmtId="0" fontId="51" fillId="0" borderId="36" xfId="0" applyFont="1" applyFill="1" applyBorder="1" applyAlignment="1">
      <alignment/>
    </xf>
    <xf numFmtId="0" fontId="51" fillId="0" borderId="74" xfId="0" applyFont="1" applyFill="1" applyBorder="1" applyAlignment="1">
      <alignment/>
    </xf>
    <xf numFmtId="164" fontId="51" fillId="0" borderId="75" xfId="0" applyNumberFormat="1" applyFont="1" applyFill="1" applyBorder="1" applyAlignment="1">
      <alignment/>
    </xf>
    <xf numFmtId="164" fontId="46" fillId="0" borderId="76" xfId="0" applyNumberFormat="1" applyFont="1" applyFill="1" applyBorder="1" applyAlignment="1">
      <alignment/>
    </xf>
    <xf numFmtId="164" fontId="46" fillId="0" borderId="77" xfId="0" applyNumberFormat="1" applyFont="1" applyFill="1" applyBorder="1" applyAlignment="1">
      <alignment/>
    </xf>
    <xf numFmtId="0" fontId="46" fillId="0" borderId="78" xfId="0" applyFont="1" applyFill="1" applyBorder="1" applyAlignment="1">
      <alignment horizontal="center"/>
    </xf>
    <xf numFmtId="0" fontId="51" fillId="0" borderId="79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164" fontId="45" fillId="0" borderId="80" xfId="0" applyNumberFormat="1" applyFont="1" applyFill="1" applyBorder="1" applyAlignment="1">
      <alignment/>
    </xf>
    <xf numFmtId="164" fontId="45" fillId="0" borderId="81" xfId="0" applyNumberFormat="1" applyFont="1" applyFill="1" applyBorder="1" applyAlignment="1">
      <alignment/>
    </xf>
    <xf numFmtId="0" fontId="51" fillId="0" borderId="75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56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164" fontId="49" fillId="0" borderId="82" xfId="0" applyNumberFormat="1" applyFont="1" applyFill="1" applyBorder="1" applyAlignment="1">
      <alignment/>
    </xf>
    <xf numFmtId="164" fontId="49" fillId="0" borderId="83" xfId="0" applyNumberFormat="1" applyFont="1" applyFill="1" applyBorder="1" applyAlignment="1">
      <alignment/>
    </xf>
    <xf numFmtId="164" fontId="49" fillId="0" borderId="84" xfId="0" applyNumberFormat="1" applyFont="1" applyFill="1" applyBorder="1" applyAlignment="1">
      <alignment/>
    </xf>
    <xf numFmtId="164" fontId="45" fillId="0" borderId="83" xfId="0" applyNumberFormat="1" applyFont="1" applyFill="1" applyBorder="1" applyAlignment="1">
      <alignment/>
    </xf>
    <xf numFmtId="0" fontId="45" fillId="0" borderId="85" xfId="0" applyFont="1" applyFill="1" applyBorder="1" applyAlignment="1">
      <alignment/>
    </xf>
    <xf numFmtId="164" fontId="51" fillId="0" borderId="86" xfId="0" applyNumberFormat="1" applyFont="1" applyFill="1" applyBorder="1" applyAlignment="1">
      <alignment/>
    </xf>
    <xf numFmtId="0" fontId="45" fillId="0" borderId="87" xfId="0" applyFont="1" applyFill="1" applyBorder="1" applyAlignment="1">
      <alignment/>
    </xf>
    <xf numFmtId="0" fontId="45" fillId="0" borderId="56" xfId="0" applyFont="1" applyFill="1" applyBorder="1" applyAlignment="1">
      <alignment/>
    </xf>
    <xf numFmtId="164" fontId="51" fillId="0" borderId="83" xfId="0" applyNumberFormat="1" applyFont="1" applyFill="1" applyBorder="1" applyAlignment="1">
      <alignment/>
    </xf>
    <xf numFmtId="164" fontId="51" fillId="0" borderId="84" xfId="0" applyNumberFormat="1" applyFont="1" applyFill="1" applyBorder="1" applyAlignment="1">
      <alignment/>
    </xf>
    <xf numFmtId="164" fontId="45" fillId="0" borderId="84" xfId="0" applyNumberFormat="1" applyFont="1" applyFill="1" applyBorder="1" applyAlignment="1">
      <alignment/>
    </xf>
    <xf numFmtId="0" fontId="45" fillId="0" borderId="61" xfId="0" applyFont="1" applyFill="1" applyBorder="1" applyAlignment="1">
      <alignment/>
    </xf>
    <xf numFmtId="0" fontId="51" fillId="0" borderId="61" xfId="0" applyFont="1" applyFill="1" applyBorder="1" applyAlignment="1">
      <alignment/>
    </xf>
    <xf numFmtId="0" fontId="45" fillId="0" borderId="88" xfId="0" applyFont="1" applyFill="1" applyBorder="1" applyAlignment="1">
      <alignment/>
    </xf>
    <xf numFmtId="164" fontId="45" fillId="0" borderId="89" xfId="0" applyNumberFormat="1" applyFont="1" applyFill="1" applyBorder="1" applyAlignment="1">
      <alignment/>
    </xf>
    <xf numFmtId="164" fontId="52" fillId="0" borderId="90" xfId="0" applyNumberFormat="1" applyFont="1" applyFill="1" applyBorder="1" applyAlignment="1">
      <alignment/>
    </xf>
    <xf numFmtId="0" fontId="45" fillId="0" borderId="91" xfId="0" applyFont="1" applyFill="1" applyBorder="1" applyAlignment="1">
      <alignment/>
    </xf>
    <xf numFmtId="0" fontId="45" fillId="0" borderId="92" xfId="0" applyFont="1" applyFill="1" applyBorder="1" applyAlignment="1">
      <alignment/>
    </xf>
    <xf numFmtId="0" fontId="45" fillId="0" borderId="93" xfId="0" applyFont="1" applyFill="1" applyBorder="1" applyAlignment="1">
      <alignment/>
    </xf>
    <xf numFmtId="0" fontId="45" fillId="0" borderId="94" xfId="0" applyFont="1" applyFill="1" applyBorder="1" applyAlignment="1">
      <alignment/>
    </xf>
    <xf numFmtId="0" fontId="45" fillId="0" borderId="95" xfId="0" applyFont="1" applyFill="1" applyBorder="1" applyAlignment="1">
      <alignment/>
    </xf>
    <xf numFmtId="0" fontId="45" fillId="0" borderId="96" xfId="0" applyFont="1" applyFill="1" applyBorder="1" applyAlignment="1">
      <alignment/>
    </xf>
    <xf numFmtId="0" fontId="45" fillId="0" borderId="97" xfId="0" applyFont="1" applyFill="1" applyBorder="1" applyAlignment="1">
      <alignment/>
    </xf>
    <xf numFmtId="0" fontId="51" fillId="0" borderId="14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0" fontId="51" fillId="0" borderId="98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6" fillId="33" borderId="13" xfId="0" applyFont="1" applyFill="1" applyBorder="1" applyAlignment="1">
      <alignment/>
    </xf>
    <xf numFmtId="165" fontId="45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0" fontId="51" fillId="0" borderId="99" xfId="0" applyFont="1" applyBorder="1" applyAlignment="1">
      <alignment/>
    </xf>
    <xf numFmtId="164" fontId="51" fillId="0" borderId="99" xfId="0" applyNumberFormat="1" applyFont="1" applyBorder="1" applyAlignment="1">
      <alignment/>
    </xf>
    <xf numFmtId="165" fontId="51" fillId="0" borderId="99" xfId="0" applyNumberFormat="1" applyFont="1" applyBorder="1" applyAlignment="1">
      <alignment/>
    </xf>
    <xf numFmtId="0" fontId="53" fillId="0" borderId="0" xfId="0" applyFont="1" applyAlignment="1">
      <alignment/>
    </xf>
    <xf numFmtId="0" fontId="46" fillId="0" borderId="99" xfId="0" applyFont="1" applyBorder="1" applyAlignment="1">
      <alignment/>
    </xf>
    <xf numFmtId="164" fontId="46" fillId="0" borderId="99" xfId="0" applyNumberFormat="1" applyFont="1" applyBorder="1" applyAlignment="1">
      <alignment/>
    </xf>
    <xf numFmtId="0" fontId="51" fillId="0" borderId="0" xfId="0" applyFont="1" applyAlignment="1">
      <alignment/>
    </xf>
    <xf numFmtId="164" fontId="51" fillId="0" borderId="0" xfId="0" applyNumberFormat="1" applyFont="1" applyAlignment="1">
      <alignment/>
    </xf>
    <xf numFmtId="165" fontId="51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5" fontId="46" fillId="0" borderId="0" xfId="0" applyNumberFormat="1" applyFont="1" applyAlignment="1">
      <alignment/>
    </xf>
    <xf numFmtId="0" fontId="54" fillId="33" borderId="0" xfId="0" applyFont="1" applyFill="1" applyAlignment="1">
      <alignment/>
    </xf>
    <xf numFmtId="0" fontId="54" fillId="0" borderId="0" xfId="0" applyFont="1" applyAlignment="1">
      <alignment/>
    </xf>
    <xf numFmtId="166" fontId="45" fillId="0" borderId="0" xfId="0" applyNumberFormat="1" applyFont="1" applyAlignment="1">
      <alignment/>
    </xf>
    <xf numFmtId="0" fontId="46" fillId="33" borderId="99" xfId="0" applyFont="1" applyFill="1" applyBorder="1" applyAlignment="1">
      <alignment/>
    </xf>
    <xf numFmtId="49" fontId="51" fillId="0" borderId="99" xfId="0" applyNumberFormat="1" applyFont="1" applyBorder="1" applyAlignment="1">
      <alignment/>
    </xf>
    <xf numFmtId="166" fontId="51" fillId="0" borderId="99" xfId="0" applyNumberFormat="1" applyFont="1" applyBorder="1" applyAlignment="1">
      <alignment/>
    </xf>
    <xf numFmtId="166" fontId="51" fillId="0" borderId="0" xfId="0" applyNumberFormat="1" applyFont="1" applyAlignment="1">
      <alignment/>
    </xf>
    <xf numFmtId="0" fontId="51" fillId="0" borderId="0" xfId="0" applyFont="1" applyAlignment="1">
      <alignment wrapText="1"/>
    </xf>
    <xf numFmtId="166" fontId="51" fillId="0" borderId="0" xfId="0" applyNumberFormat="1" applyFont="1" applyAlignment="1">
      <alignment wrapText="1"/>
    </xf>
    <xf numFmtId="164" fontId="51" fillId="0" borderId="0" xfId="0" applyNumberFormat="1" applyFont="1" applyAlignment="1">
      <alignment wrapText="1"/>
    </xf>
    <xf numFmtId="0" fontId="51" fillId="0" borderId="0" xfId="0" applyFont="1" applyAlignment="1">
      <alignment horizontal="center" wrapText="1"/>
    </xf>
    <xf numFmtId="49" fontId="51" fillId="0" borderId="0" xfId="0" applyNumberFormat="1" applyFont="1" applyAlignment="1">
      <alignment horizontal="left" wrapText="1"/>
    </xf>
    <xf numFmtId="166" fontId="0" fillId="0" borderId="0" xfId="0" applyNumberFormat="1" applyAlignment="1">
      <alignment/>
    </xf>
    <xf numFmtId="166" fontId="46" fillId="0" borderId="0" xfId="0" applyNumberFormat="1" applyFont="1" applyAlignment="1">
      <alignment/>
    </xf>
    <xf numFmtId="0" fontId="55" fillId="0" borderId="99" xfId="0" applyFont="1" applyBorder="1" applyAlignment="1">
      <alignment/>
    </xf>
    <xf numFmtId="166" fontId="55" fillId="0" borderId="99" xfId="0" applyNumberFormat="1" applyFont="1" applyBorder="1" applyAlignment="1">
      <alignment/>
    </xf>
    <xf numFmtId="164" fontId="55" fillId="0" borderId="99" xfId="0" applyNumberFormat="1" applyFont="1" applyBorder="1" applyAlignment="1">
      <alignment/>
    </xf>
    <xf numFmtId="0" fontId="51" fillId="0" borderId="11" xfId="0" applyFont="1" applyFill="1" applyBorder="1" applyAlignment="1">
      <alignment/>
    </xf>
    <xf numFmtId="164" fontId="51" fillId="0" borderId="1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46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/>
    </xf>
    <xf numFmtId="0" fontId="46" fillId="0" borderId="14" xfId="0" applyFont="1" applyFill="1" applyBorder="1" applyAlignment="1">
      <alignment/>
    </xf>
    <xf numFmtId="164" fontId="46" fillId="0" borderId="14" xfId="0" applyNumberFormat="1" applyFont="1" applyFill="1" applyBorder="1" applyAlignment="1">
      <alignment/>
    </xf>
    <xf numFmtId="0" fontId="46" fillId="0" borderId="100" xfId="0" applyFont="1" applyFill="1" applyBorder="1" applyAlignment="1">
      <alignment/>
    </xf>
    <xf numFmtId="164" fontId="46" fillId="0" borderId="100" xfId="0" applyNumberFormat="1" applyFont="1" applyFill="1" applyBorder="1" applyAlignment="1">
      <alignment/>
    </xf>
    <xf numFmtId="0" fontId="51" fillId="0" borderId="101" xfId="0" applyFont="1" applyFill="1" applyBorder="1" applyAlignment="1">
      <alignment horizontal="center"/>
    </xf>
    <xf numFmtId="0" fontId="45" fillId="0" borderId="76" xfId="0" applyFont="1" applyFill="1" applyBorder="1" applyAlignment="1">
      <alignment/>
    </xf>
    <xf numFmtId="0" fontId="45" fillId="0" borderId="102" xfId="0" applyFont="1" applyFill="1" applyBorder="1" applyAlignment="1">
      <alignment/>
    </xf>
    <xf numFmtId="164" fontId="45" fillId="0" borderId="103" xfId="0" applyNumberFormat="1" applyFont="1" applyFill="1" applyBorder="1" applyAlignment="1">
      <alignment/>
    </xf>
    <xf numFmtId="164" fontId="52" fillId="0" borderId="104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35.7109375" style="0" customWidth="1"/>
    <col min="2" max="3" width="15.7109375" style="0" customWidth="1"/>
    <col min="4" max="6" width="8.7109375" style="0" customWidth="1"/>
    <col min="7" max="7" width="15.7109375" style="0" customWidth="1"/>
    <col min="9" max="26" width="0" style="0" hidden="1" customWidth="1"/>
  </cols>
  <sheetData>
    <row r="1" spans="1:7" ht="15">
      <c r="A1" s="3"/>
      <c r="B1" s="3"/>
      <c r="C1" s="3"/>
      <c r="D1" s="3"/>
      <c r="E1" s="3"/>
      <c r="F1" s="3"/>
      <c r="G1" s="3"/>
    </row>
    <row r="2" spans="1:7" ht="15">
      <c r="A2" s="4" t="s">
        <v>0</v>
      </c>
      <c r="B2" s="3"/>
      <c r="C2" s="3"/>
      <c r="D2" s="3"/>
      <c r="E2" s="3"/>
      <c r="F2" s="6" t="s">
        <v>1</v>
      </c>
      <c r="G2" s="6"/>
    </row>
    <row r="3" spans="1:7" ht="15">
      <c r="A3" s="3"/>
      <c r="B3" s="3"/>
      <c r="C3" s="3"/>
      <c r="D3" s="3"/>
      <c r="E3" s="3"/>
      <c r="F3" s="7" t="s">
        <v>2</v>
      </c>
      <c r="G3" s="7" t="s">
        <v>3</v>
      </c>
    </row>
    <row r="4" spans="1:7" ht="15">
      <c r="A4" s="5" t="s">
        <v>282</v>
      </c>
      <c r="B4" s="3"/>
      <c r="C4" s="3"/>
      <c r="D4" s="3"/>
      <c r="E4" s="3"/>
      <c r="F4" s="8">
        <v>0.2</v>
      </c>
      <c r="G4" s="8">
        <v>0.2</v>
      </c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</row>
    <row r="7" spans="1:17" ht="15">
      <c r="A7" s="177" t="s">
        <v>11</v>
      </c>
      <c r="B7" s="178">
        <f>'SO 12656'!I130-Rekapitulácia!D7</f>
        <v>0</v>
      </c>
      <c r="C7" s="178">
        <f>'Kryci_list 12656'!J26</f>
        <v>0</v>
      </c>
      <c r="D7" s="178">
        <v>0</v>
      </c>
      <c r="E7" s="178">
        <f>'Kryci_list 12656'!J17</f>
        <v>0</v>
      </c>
      <c r="F7" s="178">
        <v>0</v>
      </c>
      <c r="G7" s="178">
        <f>B7+C7+D7+E7+F7</f>
        <v>0</v>
      </c>
      <c r="K7">
        <f>'SO 12656'!K130</f>
        <v>0</v>
      </c>
      <c r="Q7">
        <v>30.126</v>
      </c>
    </row>
    <row r="8" spans="1:26" ht="15">
      <c r="A8" s="184" t="s">
        <v>278</v>
      </c>
      <c r="B8" s="185">
        <f>SUM(B7:B7)</f>
        <v>0</v>
      </c>
      <c r="C8" s="185">
        <f>SUM(C7:C7)</f>
        <v>0</v>
      </c>
      <c r="D8" s="185">
        <f>SUM(D7:D7)</f>
        <v>0</v>
      </c>
      <c r="E8" s="185">
        <f>SUM(E7:E7)</f>
        <v>0</v>
      </c>
      <c r="F8" s="185">
        <f>SUM(F7:F7)</f>
        <v>0</v>
      </c>
      <c r="G8" s="185">
        <f>SUM(G7:G7)-SUM(Z7:Z7)</f>
        <v>0</v>
      </c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</row>
    <row r="9" spans="1:26" ht="15">
      <c r="A9" s="182" t="s">
        <v>279</v>
      </c>
      <c r="B9" s="183">
        <f>G8-SUM(Rekapitulácia!K7)*1</f>
        <v>0</v>
      </c>
      <c r="C9" s="183"/>
      <c r="D9" s="183"/>
      <c r="E9" s="183"/>
      <c r="F9" s="183"/>
      <c r="G9" s="183">
        <f>ROUND(((ROUND(B9,2)*20)/100),2)*1</f>
        <v>0</v>
      </c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</row>
    <row r="10" spans="1:26" ht="15">
      <c r="A10" s="5" t="s">
        <v>279</v>
      </c>
      <c r="B10" s="180">
        <f>(G8-B9)</f>
        <v>0</v>
      </c>
      <c r="C10" s="180"/>
      <c r="D10" s="180"/>
      <c r="E10" s="180"/>
      <c r="F10" s="180"/>
      <c r="G10" s="180">
        <f>ROUND(((ROUND(B10,2)*20)/100),2)</f>
        <v>0</v>
      </c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ht="15">
      <c r="A11" s="5" t="s">
        <v>280</v>
      </c>
      <c r="B11" s="180"/>
      <c r="C11" s="180"/>
      <c r="D11" s="180"/>
      <c r="E11" s="180"/>
      <c r="F11" s="180"/>
      <c r="G11" s="180">
        <f>SUM(G8:G10)</f>
        <v>0</v>
      </c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7" ht="15">
      <c r="A12" s="10"/>
      <c r="B12" s="181"/>
      <c r="C12" s="181"/>
      <c r="D12" s="181"/>
      <c r="E12" s="181"/>
      <c r="F12" s="181"/>
      <c r="G12" s="181"/>
    </row>
    <row r="13" spans="1:7" ht="15">
      <c r="A13" s="10"/>
      <c r="B13" s="181"/>
      <c r="C13" s="181"/>
      <c r="D13" s="181"/>
      <c r="E13" s="181"/>
      <c r="F13" s="181"/>
      <c r="G13" s="181"/>
    </row>
    <row r="14" spans="1:7" ht="15">
      <c r="A14" s="10"/>
      <c r="B14" s="181"/>
      <c r="C14" s="181"/>
      <c r="D14" s="181"/>
      <c r="E14" s="181"/>
      <c r="F14" s="181"/>
      <c r="G14" s="181"/>
    </row>
    <row r="15" spans="1:7" ht="15">
      <c r="A15" s="10"/>
      <c r="B15" s="181"/>
      <c r="C15" s="181"/>
      <c r="D15" s="181"/>
      <c r="E15" s="181"/>
      <c r="F15" s="181"/>
      <c r="G15" s="181"/>
    </row>
    <row r="16" spans="1:7" ht="15">
      <c r="A16" s="10"/>
      <c r="B16" s="181"/>
      <c r="C16" s="181"/>
      <c r="D16" s="181"/>
      <c r="E16" s="181"/>
      <c r="F16" s="181"/>
      <c r="G16" s="181"/>
    </row>
    <row r="17" spans="1:7" ht="15">
      <c r="A17" s="10"/>
      <c r="B17" s="181"/>
      <c r="C17" s="181"/>
      <c r="D17" s="181"/>
      <c r="E17" s="181"/>
      <c r="F17" s="181"/>
      <c r="G17" s="181"/>
    </row>
    <row r="18" spans="1:7" ht="15">
      <c r="A18" s="10"/>
      <c r="B18" s="181"/>
      <c r="C18" s="181"/>
      <c r="D18" s="181"/>
      <c r="E18" s="181"/>
      <c r="F18" s="181"/>
      <c r="G18" s="181"/>
    </row>
    <row r="19" spans="1:7" ht="15">
      <c r="A19" s="10"/>
      <c r="B19" s="181"/>
      <c r="C19" s="181"/>
      <c r="D19" s="181"/>
      <c r="E19" s="181"/>
      <c r="F19" s="181"/>
      <c r="G19" s="181"/>
    </row>
    <row r="20" spans="1:7" ht="15">
      <c r="A20" s="10"/>
      <c r="B20" s="181"/>
      <c r="C20" s="181"/>
      <c r="D20" s="181"/>
      <c r="E20" s="181"/>
      <c r="F20" s="181"/>
      <c r="G20" s="181"/>
    </row>
    <row r="21" spans="1:7" ht="15">
      <c r="A21" s="10"/>
      <c r="B21" s="181"/>
      <c r="C21" s="181"/>
      <c r="D21" s="181"/>
      <c r="E21" s="181"/>
      <c r="F21" s="181"/>
      <c r="G21" s="181"/>
    </row>
    <row r="22" spans="1:7" ht="15">
      <c r="A22" s="10"/>
      <c r="B22" s="181"/>
      <c r="C22" s="181"/>
      <c r="D22" s="181"/>
      <c r="E22" s="181"/>
      <c r="F22" s="181"/>
      <c r="G22" s="181"/>
    </row>
    <row r="23" spans="1:7" ht="15">
      <c r="A23" s="10"/>
      <c r="B23" s="181"/>
      <c r="C23" s="181"/>
      <c r="D23" s="181"/>
      <c r="E23" s="181"/>
      <c r="F23" s="181"/>
      <c r="G23" s="181"/>
    </row>
    <row r="24" spans="1:7" ht="15">
      <c r="A24" s="10"/>
      <c r="B24" s="181"/>
      <c r="C24" s="181"/>
      <c r="D24" s="181"/>
      <c r="E24" s="181"/>
      <c r="F24" s="181"/>
      <c r="G24" s="181"/>
    </row>
    <row r="25" spans="1:7" ht="15">
      <c r="A25" s="10"/>
      <c r="B25" s="181"/>
      <c r="C25" s="181"/>
      <c r="D25" s="181"/>
      <c r="E25" s="181"/>
      <c r="F25" s="181"/>
      <c r="G25" s="181"/>
    </row>
    <row r="26" spans="1:7" ht="15">
      <c r="A26" s="10"/>
      <c r="B26" s="181"/>
      <c r="C26" s="181"/>
      <c r="D26" s="181"/>
      <c r="E26" s="181"/>
      <c r="F26" s="181"/>
      <c r="G26" s="181"/>
    </row>
    <row r="27" spans="1:7" ht="15">
      <c r="A27" s="10"/>
      <c r="B27" s="181"/>
      <c r="C27" s="181"/>
      <c r="D27" s="181"/>
      <c r="E27" s="181"/>
      <c r="F27" s="181"/>
      <c r="G27" s="181"/>
    </row>
    <row r="28" spans="1:7" ht="15">
      <c r="A28" s="10"/>
      <c r="B28" s="181"/>
      <c r="C28" s="181"/>
      <c r="D28" s="181"/>
      <c r="E28" s="181"/>
      <c r="F28" s="181"/>
      <c r="G28" s="181"/>
    </row>
    <row r="29" spans="1:7" ht="15">
      <c r="A29" s="10"/>
      <c r="B29" s="181"/>
      <c r="C29" s="181"/>
      <c r="D29" s="181"/>
      <c r="E29" s="181"/>
      <c r="F29" s="181"/>
      <c r="G29" s="181"/>
    </row>
    <row r="30" spans="1:7" ht="15">
      <c r="A30" s="10"/>
      <c r="B30" s="181"/>
      <c r="C30" s="181"/>
      <c r="D30" s="181"/>
      <c r="E30" s="181"/>
      <c r="F30" s="181"/>
      <c r="G30" s="181"/>
    </row>
    <row r="31" spans="1:7" ht="15">
      <c r="A31" s="10"/>
      <c r="B31" s="181"/>
      <c r="C31" s="181"/>
      <c r="D31" s="181"/>
      <c r="E31" s="181"/>
      <c r="F31" s="181"/>
      <c r="G31" s="181"/>
    </row>
    <row r="32" spans="1:7" ht="15">
      <c r="A32" s="10"/>
      <c r="B32" s="181"/>
      <c r="C32" s="181"/>
      <c r="D32" s="181"/>
      <c r="E32" s="181"/>
      <c r="F32" s="181"/>
      <c r="G32" s="181"/>
    </row>
    <row r="33" spans="1:7" ht="15">
      <c r="A33" s="10"/>
      <c r="B33" s="181"/>
      <c r="C33" s="181"/>
      <c r="D33" s="181"/>
      <c r="E33" s="181"/>
      <c r="F33" s="181"/>
      <c r="G33" s="181"/>
    </row>
    <row r="34" spans="1:7" ht="15">
      <c r="A34" s="1"/>
      <c r="B34" s="148"/>
      <c r="C34" s="148"/>
      <c r="D34" s="148"/>
      <c r="E34" s="148"/>
      <c r="F34" s="148"/>
      <c r="G34" s="148"/>
    </row>
    <row r="35" spans="1:7" ht="15">
      <c r="A35" s="1"/>
      <c r="B35" s="148"/>
      <c r="C35" s="148"/>
      <c r="D35" s="148"/>
      <c r="E35" s="148"/>
      <c r="F35" s="148"/>
      <c r="G35" s="148"/>
    </row>
    <row r="36" spans="1:7" ht="15">
      <c r="A36" s="1"/>
      <c r="B36" s="148"/>
      <c r="C36" s="148"/>
      <c r="D36" s="148"/>
      <c r="E36" s="148"/>
      <c r="F36" s="148"/>
      <c r="G36" s="148"/>
    </row>
    <row r="37" spans="1:7" ht="15">
      <c r="A37" s="1"/>
      <c r="B37" s="148"/>
      <c r="C37" s="148"/>
      <c r="D37" s="148"/>
      <c r="E37" s="148"/>
      <c r="F37" s="148"/>
      <c r="G37" s="148"/>
    </row>
    <row r="38" spans="1:7" ht="15">
      <c r="A38" s="1"/>
      <c r="B38" s="148"/>
      <c r="C38" s="148"/>
      <c r="D38" s="148"/>
      <c r="E38" s="148"/>
      <c r="F38" s="148"/>
      <c r="G38" s="148"/>
    </row>
    <row r="39" spans="1:7" ht="15">
      <c r="A39" s="1"/>
      <c r="B39" s="148"/>
      <c r="C39" s="148"/>
      <c r="D39" s="148"/>
      <c r="E39" s="148"/>
      <c r="F39" s="148"/>
      <c r="G39" s="148"/>
    </row>
    <row r="40" spans="1:7" ht="15">
      <c r="A40" s="1"/>
      <c r="B40" s="148"/>
      <c r="C40" s="148"/>
      <c r="D40" s="148"/>
      <c r="E40" s="148"/>
      <c r="F40" s="148"/>
      <c r="G40" s="148"/>
    </row>
    <row r="41" spans="1:7" ht="15">
      <c r="A41" s="1"/>
      <c r="B41" s="148"/>
      <c r="C41" s="148"/>
      <c r="D41" s="148"/>
      <c r="E41" s="148"/>
      <c r="F41" s="148"/>
      <c r="G41" s="148"/>
    </row>
    <row r="42" spans="1:7" ht="15">
      <c r="A42" s="1"/>
      <c r="B42" s="148"/>
      <c r="C42" s="148"/>
      <c r="D42" s="148"/>
      <c r="E42" s="148"/>
      <c r="F42" s="148"/>
      <c r="G42" s="148"/>
    </row>
    <row r="43" spans="1:7" ht="15">
      <c r="A43" s="1"/>
      <c r="B43" s="148"/>
      <c r="C43" s="148"/>
      <c r="D43" s="148"/>
      <c r="E43" s="148"/>
      <c r="F43" s="148"/>
      <c r="G43" s="148"/>
    </row>
    <row r="44" spans="1:7" ht="15">
      <c r="A44" s="1"/>
      <c r="B44" s="148"/>
      <c r="C44" s="148"/>
      <c r="D44" s="148"/>
      <c r="E44" s="148"/>
      <c r="F44" s="148"/>
      <c r="G44" s="148"/>
    </row>
    <row r="45" spans="1:7" ht="15">
      <c r="A45" s="1"/>
      <c r="B45" s="148"/>
      <c r="C45" s="148"/>
      <c r="D45" s="148"/>
      <c r="E45" s="148"/>
      <c r="F45" s="148"/>
      <c r="G45" s="148"/>
    </row>
    <row r="46" spans="1:7" ht="15">
      <c r="A46" s="1"/>
      <c r="B46" s="148"/>
      <c r="C46" s="148"/>
      <c r="D46" s="148"/>
      <c r="E46" s="148"/>
      <c r="F46" s="148"/>
      <c r="G46" s="148"/>
    </row>
    <row r="47" spans="1:7" ht="15">
      <c r="A47" s="1"/>
      <c r="B47" s="148"/>
      <c r="C47" s="148"/>
      <c r="D47" s="148"/>
      <c r="E47" s="148"/>
      <c r="F47" s="148"/>
      <c r="G47" s="148"/>
    </row>
    <row r="48" spans="1:7" ht="15">
      <c r="A48" s="1"/>
      <c r="B48" s="148"/>
      <c r="C48" s="148"/>
      <c r="D48" s="148"/>
      <c r="E48" s="148"/>
      <c r="F48" s="148"/>
      <c r="G48" s="148"/>
    </row>
    <row r="49" spans="2:7" ht="15">
      <c r="B49" s="179"/>
      <c r="C49" s="179"/>
      <c r="D49" s="179"/>
      <c r="E49" s="179"/>
      <c r="F49" s="179"/>
      <c r="G49" s="179"/>
    </row>
    <row r="50" spans="2:7" ht="15">
      <c r="B50" s="179"/>
      <c r="C50" s="179"/>
      <c r="D50" s="179"/>
      <c r="E50" s="179"/>
      <c r="F50" s="179"/>
      <c r="G50" s="179"/>
    </row>
    <row r="51" spans="2:7" ht="15">
      <c r="B51" s="179"/>
      <c r="C51" s="179"/>
      <c r="D51" s="179"/>
      <c r="E51" s="179"/>
      <c r="F51" s="179"/>
      <c r="G51" s="179"/>
    </row>
    <row r="52" spans="2:7" ht="15">
      <c r="B52" s="179"/>
      <c r="C52" s="179"/>
      <c r="D52" s="179"/>
      <c r="E52" s="179"/>
      <c r="F52" s="179"/>
      <c r="G52" s="179"/>
    </row>
    <row r="53" spans="2:7" ht="15">
      <c r="B53" s="179"/>
      <c r="C53" s="179"/>
      <c r="D53" s="179"/>
      <c r="E53" s="179"/>
      <c r="F53" s="179"/>
      <c r="G53" s="179"/>
    </row>
    <row r="54" spans="2:7" ht="15">
      <c r="B54" s="179"/>
      <c r="C54" s="179"/>
      <c r="D54" s="179"/>
      <c r="E54" s="179"/>
      <c r="F54" s="179"/>
      <c r="G54" s="179"/>
    </row>
    <row r="55" spans="2:7" ht="15">
      <c r="B55" s="179"/>
      <c r="C55" s="179"/>
      <c r="D55" s="179"/>
      <c r="E55" s="179"/>
      <c r="F55" s="179"/>
      <c r="G55" s="179"/>
    </row>
    <row r="56" spans="2:7" ht="15">
      <c r="B56" s="179"/>
      <c r="C56" s="179"/>
      <c r="D56" s="179"/>
      <c r="E56" s="179"/>
      <c r="F56" s="179"/>
      <c r="G56" s="179"/>
    </row>
    <row r="57" spans="2:7" ht="15">
      <c r="B57" s="179"/>
      <c r="C57" s="179"/>
      <c r="D57" s="179"/>
      <c r="E57" s="179"/>
      <c r="F57" s="179"/>
      <c r="G57" s="179"/>
    </row>
    <row r="58" spans="2:7" ht="15">
      <c r="B58" s="179"/>
      <c r="C58" s="179"/>
      <c r="D58" s="179"/>
      <c r="E58" s="179"/>
      <c r="F58" s="179"/>
      <c r="G58" s="179"/>
    </row>
    <row r="59" spans="2:7" ht="15">
      <c r="B59" s="179"/>
      <c r="C59" s="179"/>
      <c r="D59" s="179"/>
      <c r="E59" s="179"/>
      <c r="F59" s="179"/>
      <c r="G59" s="179"/>
    </row>
    <row r="60" spans="2:7" ht="15">
      <c r="B60" s="179"/>
      <c r="C60" s="179"/>
      <c r="D60" s="179"/>
      <c r="E60" s="179"/>
      <c r="F60" s="179"/>
      <c r="G60" s="179"/>
    </row>
    <row r="61" spans="2:7" ht="15">
      <c r="B61" s="179"/>
      <c r="C61" s="179"/>
      <c r="D61" s="179"/>
      <c r="E61" s="179"/>
      <c r="F61" s="179"/>
      <c r="G61" s="179"/>
    </row>
    <row r="62" spans="2:7" ht="15">
      <c r="B62" s="179"/>
      <c r="C62" s="179"/>
      <c r="D62" s="179"/>
      <c r="E62" s="179"/>
      <c r="F62" s="179"/>
      <c r="G62" s="179"/>
    </row>
    <row r="63" spans="2:7" ht="15">
      <c r="B63" s="179"/>
      <c r="C63" s="179"/>
      <c r="D63" s="179"/>
      <c r="E63" s="179"/>
      <c r="F63" s="179"/>
      <c r="G63" s="179"/>
    </row>
    <row r="64" spans="2:7" ht="15">
      <c r="B64" s="179"/>
      <c r="C64" s="179"/>
      <c r="D64" s="179"/>
      <c r="E64" s="179"/>
      <c r="F64" s="179"/>
      <c r="G64" s="179"/>
    </row>
    <row r="65" spans="2:7" ht="15">
      <c r="B65" s="179"/>
      <c r="C65" s="179"/>
      <c r="D65" s="179"/>
      <c r="E65" s="179"/>
      <c r="F65" s="179"/>
      <c r="G65" s="179"/>
    </row>
    <row r="66" spans="2:7" ht="15">
      <c r="B66" s="179"/>
      <c r="C66" s="179"/>
      <c r="D66" s="179"/>
      <c r="E66" s="179"/>
      <c r="F66" s="179"/>
      <c r="G66" s="179"/>
    </row>
    <row r="67" spans="2:7" ht="15">
      <c r="B67" s="179"/>
      <c r="C67" s="179"/>
      <c r="D67" s="179"/>
      <c r="E67" s="179"/>
      <c r="F67" s="179"/>
      <c r="G67" s="179"/>
    </row>
    <row r="68" spans="2:7" ht="15">
      <c r="B68" s="179"/>
      <c r="C68" s="179"/>
      <c r="D68" s="179"/>
      <c r="E68" s="179"/>
      <c r="F68" s="179"/>
      <c r="G68" s="179"/>
    </row>
    <row r="69" spans="2:7" ht="15">
      <c r="B69" s="179"/>
      <c r="C69" s="179"/>
      <c r="D69" s="179"/>
      <c r="E69" s="179"/>
      <c r="F69" s="179"/>
      <c r="G69" s="179"/>
    </row>
    <row r="70" spans="2:7" ht="15">
      <c r="B70" s="179"/>
      <c r="C70" s="179"/>
      <c r="D70" s="179"/>
      <c r="E70" s="179"/>
      <c r="F70" s="179"/>
      <c r="G70" s="179"/>
    </row>
    <row r="71" spans="2:7" ht="15">
      <c r="B71" s="179"/>
      <c r="C71" s="179"/>
      <c r="D71" s="179"/>
      <c r="E71" s="179"/>
      <c r="F71" s="179"/>
      <c r="G71" s="179"/>
    </row>
    <row r="72" spans="2:7" ht="15">
      <c r="B72" s="179"/>
      <c r="C72" s="179"/>
      <c r="D72" s="179"/>
      <c r="E72" s="179"/>
      <c r="F72" s="179"/>
      <c r="G72" s="179"/>
    </row>
    <row r="73" spans="2:7" ht="15">
      <c r="B73" s="179"/>
      <c r="C73" s="179"/>
      <c r="D73" s="179"/>
      <c r="E73" s="179"/>
      <c r="F73" s="179"/>
      <c r="G73" s="179"/>
    </row>
    <row r="74" spans="2:7" ht="15">
      <c r="B74" s="179"/>
      <c r="C74" s="179"/>
      <c r="D74" s="179"/>
      <c r="E74" s="179"/>
      <c r="F74" s="179"/>
      <c r="G74" s="179"/>
    </row>
    <row r="75" spans="2:7" ht="15">
      <c r="B75" s="179"/>
      <c r="C75" s="179"/>
      <c r="D75" s="179"/>
      <c r="E75" s="179"/>
      <c r="F75" s="179"/>
      <c r="G75" s="179"/>
    </row>
    <row r="76" spans="2:7" ht="15">
      <c r="B76" s="179"/>
      <c r="C76" s="179"/>
      <c r="D76" s="179"/>
      <c r="E76" s="179"/>
      <c r="F76" s="179"/>
      <c r="G76" s="179"/>
    </row>
    <row r="77" spans="2:7" ht="15">
      <c r="B77" s="179"/>
      <c r="C77" s="179"/>
      <c r="D77" s="179"/>
      <c r="E77" s="179"/>
      <c r="F77" s="179"/>
      <c r="G77" s="179"/>
    </row>
    <row r="78" spans="2:7" ht="15">
      <c r="B78" s="179"/>
      <c r="C78" s="179"/>
      <c r="D78" s="179"/>
      <c r="E78" s="179"/>
      <c r="F78" s="179"/>
      <c r="G78" s="179"/>
    </row>
    <row r="79" spans="2:7" ht="15">
      <c r="B79" s="179"/>
      <c r="C79" s="179"/>
      <c r="D79" s="179"/>
      <c r="E79" s="179"/>
      <c r="F79" s="179"/>
      <c r="G79" s="179"/>
    </row>
    <row r="80" spans="2:7" ht="15">
      <c r="B80" s="179"/>
      <c r="C80" s="179"/>
      <c r="D80" s="179"/>
      <c r="E80" s="179"/>
      <c r="F80" s="179"/>
      <c r="G80" s="179"/>
    </row>
    <row r="81" spans="2:7" ht="15">
      <c r="B81" s="179"/>
      <c r="C81" s="179"/>
      <c r="D81" s="179"/>
      <c r="E81" s="179"/>
      <c r="F81" s="179"/>
      <c r="G81" s="179"/>
    </row>
    <row r="82" spans="2:7" ht="15">
      <c r="B82" s="179"/>
      <c r="C82" s="179"/>
      <c r="D82" s="179"/>
      <c r="E82" s="179"/>
      <c r="F82" s="179"/>
      <c r="G82" s="179"/>
    </row>
    <row r="83" spans="2:7" ht="15">
      <c r="B83" s="179"/>
      <c r="C83" s="179"/>
      <c r="D83" s="179"/>
      <c r="E83" s="179"/>
      <c r="F83" s="179"/>
      <c r="G83" s="179"/>
    </row>
    <row r="84" spans="2:7" ht="15">
      <c r="B84" s="179"/>
      <c r="C84" s="179"/>
      <c r="D84" s="179"/>
      <c r="E84" s="179"/>
      <c r="F84" s="179"/>
      <c r="G84" s="179"/>
    </row>
    <row r="85" spans="2:7" ht="15">
      <c r="B85" s="179"/>
      <c r="C85" s="179"/>
      <c r="D85" s="179"/>
      <c r="E85" s="179"/>
      <c r="F85" s="179"/>
      <c r="G85" s="179"/>
    </row>
    <row r="86" spans="2:7" ht="15">
      <c r="B86" s="179"/>
      <c r="C86" s="179"/>
      <c r="D86" s="179"/>
      <c r="E86" s="179"/>
      <c r="F86" s="179"/>
      <c r="G86" s="179"/>
    </row>
    <row r="87" spans="2:7" ht="15">
      <c r="B87" s="179"/>
      <c r="C87" s="179"/>
      <c r="D87" s="179"/>
      <c r="E87" s="179"/>
      <c r="F87" s="179"/>
      <c r="G87" s="179"/>
    </row>
    <row r="88" spans="2:7" ht="15">
      <c r="B88" s="179"/>
      <c r="C88" s="179"/>
      <c r="D88" s="179"/>
      <c r="E88" s="179"/>
      <c r="F88" s="179"/>
      <c r="G88" s="179"/>
    </row>
    <row r="89" spans="2:7" ht="15">
      <c r="B89" s="179"/>
      <c r="C89" s="179"/>
      <c r="D89" s="179"/>
      <c r="E89" s="179"/>
      <c r="F89" s="179"/>
      <c r="G89" s="179"/>
    </row>
    <row r="90" spans="2:7" ht="15">
      <c r="B90" s="179"/>
      <c r="C90" s="179"/>
      <c r="D90" s="179"/>
      <c r="E90" s="179"/>
      <c r="F90" s="179"/>
      <c r="G90" s="179"/>
    </row>
    <row r="91" spans="2:7" ht="15">
      <c r="B91" s="179"/>
      <c r="C91" s="179"/>
      <c r="D91" s="179"/>
      <c r="E91" s="179"/>
      <c r="F91" s="179"/>
      <c r="G91" s="179"/>
    </row>
    <row r="92" spans="2:7" ht="15">
      <c r="B92" s="179"/>
      <c r="C92" s="179"/>
      <c r="D92" s="179"/>
      <c r="E92" s="179"/>
      <c r="F92" s="179"/>
      <c r="G92" s="179"/>
    </row>
    <row r="93" spans="2:7" ht="15">
      <c r="B93" s="179"/>
      <c r="C93" s="179"/>
      <c r="D93" s="179"/>
      <c r="E93" s="179"/>
      <c r="F93" s="179"/>
      <c r="G93" s="179"/>
    </row>
    <row r="94" spans="2:7" ht="15">
      <c r="B94" s="179"/>
      <c r="C94" s="179"/>
      <c r="D94" s="179"/>
      <c r="E94" s="179"/>
      <c r="F94" s="179"/>
      <c r="G94" s="179"/>
    </row>
    <row r="95" spans="2:7" ht="15">
      <c r="B95" s="179"/>
      <c r="C95" s="179"/>
      <c r="D95" s="179"/>
      <c r="E95" s="179"/>
      <c r="F95" s="179"/>
      <c r="G95" s="179"/>
    </row>
    <row r="96" spans="2:7" ht="15">
      <c r="B96" s="179"/>
      <c r="C96" s="179"/>
      <c r="D96" s="179"/>
      <c r="E96" s="179"/>
      <c r="F96" s="179"/>
      <c r="G96" s="179"/>
    </row>
    <row r="97" spans="2:7" ht="15">
      <c r="B97" s="179"/>
      <c r="C97" s="179"/>
      <c r="D97" s="179"/>
      <c r="E97" s="179"/>
      <c r="F97" s="179"/>
      <c r="G97" s="179"/>
    </row>
    <row r="98" spans="2:7" ht="15">
      <c r="B98" s="179"/>
      <c r="C98" s="179"/>
      <c r="D98" s="179"/>
      <c r="E98" s="179"/>
      <c r="F98" s="179"/>
      <c r="G98" s="179"/>
    </row>
    <row r="99" spans="2:7" ht="15">
      <c r="B99" s="179"/>
      <c r="C99" s="179"/>
      <c r="D99" s="179"/>
      <c r="E99" s="179"/>
      <c r="F99" s="179"/>
      <c r="G99" s="179"/>
    </row>
    <row r="100" spans="2:7" ht="15">
      <c r="B100" s="179"/>
      <c r="C100" s="179"/>
      <c r="D100" s="179"/>
      <c r="E100" s="179"/>
      <c r="F100" s="179"/>
      <c r="G100" s="179"/>
    </row>
    <row r="101" spans="2:7" ht="15">
      <c r="B101" s="179"/>
      <c r="C101" s="179"/>
      <c r="D101" s="179"/>
      <c r="E101" s="179"/>
      <c r="F101" s="179"/>
      <c r="G101" s="179"/>
    </row>
    <row r="102" spans="2:7" ht="15">
      <c r="B102" s="179"/>
      <c r="C102" s="179"/>
      <c r="D102" s="179"/>
      <c r="E102" s="179"/>
      <c r="F102" s="179"/>
      <c r="G102" s="179"/>
    </row>
    <row r="103" spans="2:7" ht="15">
      <c r="B103" s="179"/>
      <c r="C103" s="179"/>
      <c r="D103" s="179"/>
      <c r="E103" s="179"/>
      <c r="F103" s="179"/>
      <c r="G103" s="179"/>
    </row>
  </sheetData>
  <sheetProtection/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AB24" sqref="AB24"/>
    </sheetView>
  </sheetViews>
  <sheetFormatPr defaultColWidth="9.140625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 thickBot="1">
      <c r="A1" s="3"/>
      <c r="B1" s="12"/>
      <c r="C1" s="12"/>
      <c r="D1" s="12"/>
      <c r="E1" s="12"/>
      <c r="F1" s="13" t="s">
        <v>281</v>
      </c>
      <c r="G1" s="12"/>
      <c r="H1" s="12"/>
      <c r="I1" s="12"/>
      <c r="J1" s="12"/>
      <c r="W1">
        <v>30.126</v>
      </c>
    </row>
    <row r="2" spans="1:10" ht="18" customHeight="1" thickTop="1">
      <c r="A2" s="11"/>
      <c r="B2" s="36" t="s">
        <v>282</v>
      </c>
      <c r="C2" s="38"/>
      <c r="D2" s="39"/>
      <c r="E2" s="39"/>
      <c r="F2" s="39"/>
      <c r="G2" s="43" t="s">
        <v>13</v>
      </c>
      <c r="H2" s="16"/>
      <c r="I2" s="27"/>
      <c r="J2" s="31"/>
    </row>
    <row r="3" spans="1:10" ht="18" customHeight="1">
      <c r="A3" s="11"/>
      <c r="B3" s="23"/>
      <c r="C3" s="20"/>
      <c r="D3" s="17"/>
      <c r="E3" s="17"/>
      <c r="F3" s="17"/>
      <c r="G3" s="46" t="s">
        <v>15</v>
      </c>
      <c r="H3" s="17"/>
      <c r="I3" s="28"/>
      <c r="J3" s="32"/>
    </row>
    <row r="4" spans="1:10" ht="18" customHeight="1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10" ht="18" customHeight="1" thickBot="1">
      <c r="A5" s="11"/>
      <c r="B5" s="45" t="s">
        <v>16</v>
      </c>
      <c r="C5" s="20"/>
      <c r="D5" s="17"/>
      <c r="E5" s="17"/>
      <c r="F5" s="46" t="s">
        <v>17</v>
      </c>
      <c r="G5" s="17"/>
      <c r="H5" s="17"/>
      <c r="I5" s="44" t="s">
        <v>18</v>
      </c>
      <c r="J5" s="47" t="s">
        <v>19</v>
      </c>
    </row>
    <row r="6" spans="1:10" ht="18" customHeight="1" thickTop="1">
      <c r="A6" s="11"/>
      <c r="B6" s="56" t="s">
        <v>20</v>
      </c>
      <c r="C6" s="52"/>
      <c r="D6" s="53"/>
      <c r="E6" s="53"/>
      <c r="F6" s="53"/>
      <c r="G6" s="57" t="s">
        <v>21</v>
      </c>
      <c r="H6" s="53"/>
      <c r="I6" s="54"/>
      <c r="J6" s="55"/>
    </row>
    <row r="7" spans="1:10" ht="18" customHeight="1">
      <c r="A7" s="11"/>
      <c r="B7" s="48"/>
      <c r="C7" s="49"/>
      <c r="D7" s="18"/>
      <c r="E7" s="18"/>
      <c r="F7" s="18"/>
      <c r="G7" s="58" t="s">
        <v>22</v>
      </c>
      <c r="H7" s="18"/>
      <c r="I7" s="29"/>
      <c r="J7" s="50"/>
    </row>
    <row r="8" spans="1:10" ht="18" customHeight="1">
      <c r="A8" s="11"/>
      <c r="B8" s="45" t="s">
        <v>23</v>
      </c>
      <c r="C8" s="20"/>
      <c r="D8" s="17"/>
      <c r="E8" s="17"/>
      <c r="F8" s="17"/>
      <c r="G8" s="46" t="s">
        <v>21</v>
      </c>
      <c r="H8" s="17"/>
      <c r="I8" s="28"/>
      <c r="J8" s="32"/>
    </row>
    <row r="9" spans="1:10" ht="18" customHeight="1">
      <c r="A9" s="11"/>
      <c r="B9" s="23"/>
      <c r="C9" s="20"/>
      <c r="D9" s="17"/>
      <c r="E9" s="17"/>
      <c r="F9" s="17"/>
      <c r="G9" s="46" t="s">
        <v>22</v>
      </c>
      <c r="H9" s="17"/>
      <c r="I9" s="28"/>
      <c r="J9" s="32"/>
    </row>
    <row r="10" spans="1:10" ht="18" customHeight="1">
      <c r="A10" s="11"/>
      <c r="B10" s="45" t="s">
        <v>24</v>
      </c>
      <c r="C10" s="20"/>
      <c r="D10" s="17"/>
      <c r="E10" s="17"/>
      <c r="F10" s="17"/>
      <c r="G10" s="46" t="s">
        <v>21</v>
      </c>
      <c r="H10" s="17"/>
      <c r="I10" s="28"/>
      <c r="J10" s="32"/>
    </row>
    <row r="11" spans="1:10" ht="18" customHeight="1" thickBot="1">
      <c r="A11" s="11"/>
      <c r="B11" s="23"/>
      <c r="C11" s="20"/>
      <c r="D11" s="17"/>
      <c r="E11" s="17"/>
      <c r="F11" s="17"/>
      <c r="G11" s="46" t="s">
        <v>22</v>
      </c>
      <c r="H11" s="17"/>
      <c r="I11" s="28"/>
      <c r="J11" s="32"/>
    </row>
    <row r="12" spans="1:10" ht="18" customHeight="1" thickTop="1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10" ht="18" customHeight="1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10" ht="18" customHeight="1" thickBot="1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10" ht="18" customHeight="1" thickTop="1">
      <c r="A15" s="11"/>
      <c r="B15" s="90" t="s">
        <v>25</v>
      </c>
      <c r="C15" s="91" t="s">
        <v>5</v>
      </c>
      <c r="D15" s="91" t="s">
        <v>50</v>
      </c>
      <c r="E15" s="92" t="s">
        <v>51</v>
      </c>
      <c r="F15" s="104" t="s">
        <v>52</v>
      </c>
      <c r="G15" s="59" t="s">
        <v>30</v>
      </c>
      <c r="H15" s="62" t="s">
        <v>31</v>
      </c>
      <c r="I15" s="27"/>
      <c r="J15" s="55"/>
    </row>
    <row r="16" spans="1:10" ht="18" customHeight="1">
      <c r="A16" s="11"/>
      <c r="B16" s="93">
        <v>1</v>
      </c>
      <c r="C16" s="94" t="s">
        <v>26</v>
      </c>
      <c r="D16" s="95">
        <f>'Kryci_list 12656'!D16</f>
        <v>0</v>
      </c>
      <c r="E16" s="96">
        <f>'Kryci_list 12656'!E16</f>
        <v>0</v>
      </c>
      <c r="F16" s="105">
        <f>'Kryci_list 12656'!F16</f>
        <v>0</v>
      </c>
      <c r="G16" s="60">
        <v>6</v>
      </c>
      <c r="H16" s="114" t="s">
        <v>32</v>
      </c>
      <c r="I16" s="128"/>
      <c r="J16" s="125">
        <f>Rekapitulácia!F8</f>
        <v>0</v>
      </c>
    </row>
    <row r="17" spans="1:10" ht="18" customHeight="1">
      <c r="A17" s="11"/>
      <c r="B17" s="67">
        <v>2</v>
      </c>
      <c r="C17" s="70" t="s">
        <v>27</v>
      </c>
      <c r="D17" s="95">
        <f>'Kryci_list 12656'!D17</f>
        <v>0</v>
      </c>
      <c r="E17" s="96">
        <f>'Kryci_list 12656'!E17</f>
        <v>0</v>
      </c>
      <c r="F17" s="105">
        <f>'Kryci_list 12656'!F17</f>
        <v>0</v>
      </c>
      <c r="G17" s="61">
        <v>7</v>
      </c>
      <c r="H17" s="115" t="s">
        <v>33</v>
      </c>
      <c r="I17" s="128"/>
      <c r="J17" s="126">
        <f>Rekapitulácia!E8</f>
        <v>0</v>
      </c>
    </row>
    <row r="18" spans="1:10" ht="18" customHeight="1">
      <c r="A18" s="11"/>
      <c r="B18" s="68">
        <v>3</v>
      </c>
      <c r="C18" s="71" t="s">
        <v>28</v>
      </c>
      <c r="D18" s="95">
        <f>'Kryci_list 12656'!D18</f>
        <v>0</v>
      </c>
      <c r="E18" s="96">
        <f>'Kryci_list 12656'!E18</f>
        <v>0</v>
      </c>
      <c r="F18" s="105">
        <f>'Kryci_list 12656'!F18</f>
        <v>0</v>
      </c>
      <c r="G18" s="61">
        <v>8</v>
      </c>
      <c r="H18" s="115" t="s">
        <v>34</v>
      </c>
      <c r="I18" s="128"/>
      <c r="J18" s="126">
        <f>Rekapitulácia!D8</f>
        <v>0</v>
      </c>
    </row>
    <row r="19" spans="1:10" ht="18" customHeight="1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10" ht="18" customHeight="1" thickBot="1">
      <c r="A20" s="11"/>
      <c r="B20" s="68">
        <v>5</v>
      </c>
      <c r="C20" s="73" t="s">
        <v>29</v>
      </c>
      <c r="D20" s="79"/>
      <c r="E20" s="99"/>
      <c r="F20" s="106">
        <f>SUM(F16:F19)</f>
        <v>0</v>
      </c>
      <c r="G20" s="61">
        <v>10</v>
      </c>
      <c r="H20" s="115" t="s">
        <v>29</v>
      </c>
      <c r="I20" s="130"/>
      <c r="J20" s="98">
        <f>SUM(J16:J19)</f>
        <v>0</v>
      </c>
    </row>
    <row r="21" spans="1:10" ht="18" customHeight="1" thickTop="1">
      <c r="A21" s="11"/>
      <c r="B21" s="65" t="s">
        <v>40</v>
      </c>
      <c r="C21" s="69" t="s">
        <v>6</v>
      </c>
      <c r="D21" s="74"/>
      <c r="E21" s="19"/>
      <c r="F21" s="97"/>
      <c r="G21" s="65" t="s">
        <v>46</v>
      </c>
      <c r="H21" s="62" t="s">
        <v>6</v>
      </c>
      <c r="I21" s="29"/>
      <c r="J21" s="131"/>
    </row>
    <row r="22" spans="1:10" ht="18" customHeight="1">
      <c r="A22" s="11"/>
      <c r="B22" s="60">
        <v>11</v>
      </c>
      <c r="C22" s="63" t="s">
        <v>41</v>
      </c>
      <c r="D22" s="86"/>
      <c r="E22" s="89"/>
      <c r="F22" s="80">
        <f>'Kryci_list 12656'!F22</f>
        <v>0</v>
      </c>
      <c r="G22" s="60">
        <v>16</v>
      </c>
      <c r="H22" s="114" t="s">
        <v>47</v>
      </c>
      <c r="I22" s="128"/>
      <c r="J22" s="125">
        <f>'Kryci_list 12656'!J22</f>
        <v>0</v>
      </c>
    </row>
    <row r="23" spans="1:10" ht="18" customHeight="1">
      <c r="A23" s="11"/>
      <c r="B23" s="61">
        <v>12</v>
      </c>
      <c r="C23" s="64" t="s">
        <v>42</v>
      </c>
      <c r="D23" s="66"/>
      <c r="E23" s="89"/>
      <c r="F23" s="80">
        <f>'Kryci_list 12656'!F23</f>
        <v>0</v>
      </c>
      <c r="G23" s="61">
        <v>17</v>
      </c>
      <c r="H23" s="115" t="s">
        <v>48</v>
      </c>
      <c r="I23" s="128"/>
      <c r="J23" s="125">
        <f>'Kryci_list 12656'!J23</f>
        <v>0</v>
      </c>
    </row>
    <row r="24" spans="1:10" ht="18" customHeight="1">
      <c r="A24" s="11"/>
      <c r="B24" s="61">
        <v>13</v>
      </c>
      <c r="C24" s="64" t="s">
        <v>43</v>
      </c>
      <c r="D24" s="66"/>
      <c r="E24" s="89"/>
      <c r="F24" s="80">
        <f>'Kryci_list 12656'!F24</f>
        <v>0</v>
      </c>
      <c r="G24" s="61">
        <v>18</v>
      </c>
      <c r="H24" s="115" t="s">
        <v>49</v>
      </c>
      <c r="I24" s="128"/>
      <c r="J24" s="125">
        <f>'Kryci_list 12656'!J24</f>
        <v>0</v>
      </c>
    </row>
    <row r="25" spans="1:10" ht="18" customHeight="1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6"/>
    </row>
    <row r="26" spans="1:10" ht="18" customHeight="1" thickBot="1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29</v>
      </c>
      <c r="I26" s="130"/>
      <c r="J26" s="98">
        <f>SUM(J22:J25)+SUM(F22:F25)</f>
        <v>0</v>
      </c>
    </row>
    <row r="27" spans="1:10" ht="18" customHeight="1" thickTop="1">
      <c r="A27" s="11"/>
      <c r="B27" s="100"/>
      <c r="C27" s="142" t="s">
        <v>55</v>
      </c>
      <c r="D27" s="135"/>
      <c r="E27" s="101"/>
      <c r="F27" s="30"/>
      <c r="G27" s="108" t="s">
        <v>35</v>
      </c>
      <c r="H27" s="103" t="s">
        <v>36</v>
      </c>
      <c r="I27" s="29"/>
      <c r="J27" s="33"/>
    </row>
    <row r="28" spans="1:10" ht="18" customHeight="1">
      <c r="A28" s="11"/>
      <c r="B28" s="26"/>
      <c r="C28" s="133"/>
      <c r="D28" s="136"/>
      <c r="E28" s="22"/>
      <c r="F28" s="11"/>
      <c r="G28" s="109">
        <v>21</v>
      </c>
      <c r="H28" s="113" t="s">
        <v>37</v>
      </c>
      <c r="I28" s="121"/>
      <c r="J28" s="117">
        <f>F20+J20+F26+J26</f>
        <v>0</v>
      </c>
    </row>
    <row r="29" spans="1:10" ht="18" customHeight="1">
      <c r="A29" s="11"/>
      <c r="B29" s="82"/>
      <c r="C29" s="134"/>
      <c r="D29" s="137"/>
      <c r="E29" s="22"/>
      <c r="F29" s="11"/>
      <c r="G29" s="60">
        <v>22</v>
      </c>
      <c r="H29" s="114" t="s">
        <v>38</v>
      </c>
      <c r="I29" s="122">
        <f>Rekapitulácia!B9</f>
        <v>0</v>
      </c>
      <c r="J29" s="118">
        <f>ROUND(((ROUND(I29,2)*20)/100),2)*1</f>
        <v>0</v>
      </c>
    </row>
    <row r="30" spans="1:10" ht="18" customHeight="1">
      <c r="A30" s="11"/>
      <c r="B30" s="23"/>
      <c r="C30" s="124"/>
      <c r="D30" s="128"/>
      <c r="E30" s="22"/>
      <c r="F30" s="11"/>
      <c r="G30" s="61">
        <v>23</v>
      </c>
      <c r="H30" s="115" t="s">
        <v>38</v>
      </c>
      <c r="I30" s="88">
        <f>Rekapitulácia!B10</f>
        <v>0</v>
      </c>
      <c r="J30" s="119">
        <f>ROUND(((ROUND(I30,2)*20)/100),2)</f>
        <v>0</v>
      </c>
    </row>
    <row r="31" spans="1:10" ht="18" customHeight="1">
      <c r="A31" s="11"/>
      <c r="B31" s="24"/>
      <c r="C31" s="138"/>
      <c r="D31" s="139"/>
      <c r="E31" s="22"/>
      <c r="F31" s="11"/>
      <c r="G31" s="61">
        <v>24</v>
      </c>
      <c r="H31" s="115" t="s">
        <v>29</v>
      </c>
      <c r="I31" s="28"/>
      <c r="J31" s="190">
        <f>SUM(J28:J30)</f>
        <v>0</v>
      </c>
    </row>
    <row r="32" spans="1:10" ht="18" customHeight="1" thickBot="1">
      <c r="A32" s="11"/>
      <c r="B32" s="48"/>
      <c r="C32" s="116"/>
      <c r="D32" s="123"/>
      <c r="E32" s="83"/>
      <c r="F32" s="84"/>
      <c r="G32" s="186" t="s">
        <v>39</v>
      </c>
      <c r="H32" s="187"/>
      <c r="I32" s="188"/>
      <c r="J32" s="189"/>
    </row>
    <row r="33" spans="1:10" ht="18" customHeight="1" thickTop="1">
      <c r="A33" s="11"/>
      <c r="B33" s="100"/>
      <c r="C33" s="101"/>
      <c r="D33" s="140" t="s">
        <v>53</v>
      </c>
      <c r="E33" s="15"/>
      <c r="F33" s="15"/>
      <c r="G33" s="14"/>
      <c r="H33" s="140" t="s">
        <v>54</v>
      </c>
      <c r="I33" s="30"/>
      <c r="J33" s="34"/>
    </row>
    <row r="34" spans="1:10" ht="18" customHeight="1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sheetProtection/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 thickBot="1">
      <c r="A1" s="3"/>
      <c r="B1" s="12"/>
      <c r="C1" s="12"/>
      <c r="D1" s="12"/>
      <c r="E1" s="12"/>
      <c r="F1" s="13" t="s">
        <v>12</v>
      </c>
      <c r="G1" s="12"/>
      <c r="H1" s="12"/>
      <c r="I1" s="12"/>
      <c r="J1" s="12"/>
      <c r="W1">
        <v>30.126</v>
      </c>
    </row>
    <row r="2" spans="1:10" ht="18" customHeight="1" thickTop="1">
      <c r="A2" s="11"/>
      <c r="B2" s="37" t="s">
        <v>282</v>
      </c>
      <c r="C2" s="38"/>
      <c r="D2" s="39"/>
      <c r="E2" s="39"/>
      <c r="F2" s="39"/>
      <c r="G2" s="43" t="s">
        <v>13</v>
      </c>
      <c r="H2" s="16"/>
      <c r="I2" s="27"/>
      <c r="J2" s="31"/>
    </row>
    <row r="3" spans="1:10" ht="18" customHeight="1">
      <c r="A3" s="11"/>
      <c r="B3" s="40" t="s">
        <v>14</v>
      </c>
      <c r="C3" s="41"/>
      <c r="D3" s="42"/>
      <c r="E3" s="42"/>
      <c r="F3" s="42"/>
      <c r="G3" s="17"/>
      <c r="H3" s="17"/>
      <c r="I3" s="28"/>
      <c r="J3" s="32"/>
    </row>
    <row r="4" spans="1:10" ht="18" customHeight="1">
      <c r="A4" s="11"/>
      <c r="B4" s="23"/>
      <c r="C4" s="20"/>
      <c r="D4" s="17"/>
      <c r="E4" s="17"/>
      <c r="F4" s="17"/>
      <c r="G4" s="17"/>
      <c r="H4" s="17"/>
      <c r="I4" s="44" t="s">
        <v>15</v>
      </c>
      <c r="J4" s="32"/>
    </row>
    <row r="5" spans="1:10" ht="18" customHeight="1" thickBot="1">
      <c r="A5" s="11"/>
      <c r="B5" s="45" t="s">
        <v>16</v>
      </c>
      <c r="C5" s="20"/>
      <c r="D5" s="17"/>
      <c r="E5" s="17"/>
      <c r="F5" s="46" t="s">
        <v>17</v>
      </c>
      <c r="G5" s="17"/>
      <c r="H5" s="17"/>
      <c r="I5" s="44" t="s">
        <v>18</v>
      </c>
      <c r="J5" s="47" t="s">
        <v>19</v>
      </c>
    </row>
    <row r="6" spans="1:10" ht="18" customHeight="1" thickTop="1">
      <c r="A6" s="11"/>
      <c r="B6" s="56" t="s">
        <v>20</v>
      </c>
      <c r="C6" s="52"/>
      <c r="D6" s="53"/>
      <c r="E6" s="53"/>
      <c r="F6" s="53"/>
      <c r="G6" s="57" t="s">
        <v>21</v>
      </c>
      <c r="H6" s="53"/>
      <c r="I6" s="54"/>
      <c r="J6" s="55"/>
    </row>
    <row r="7" spans="1:10" ht="18" customHeight="1">
      <c r="A7" s="11"/>
      <c r="B7" s="48"/>
      <c r="C7" s="49"/>
      <c r="D7" s="18"/>
      <c r="E7" s="18"/>
      <c r="F7" s="18"/>
      <c r="G7" s="58" t="s">
        <v>22</v>
      </c>
      <c r="H7" s="18"/>
      <c r="I7" s="29"/>
      <c r="J7" s="50"/>
    </row>
    <row r="8" spans="1:10" ht="18" customHeight="1">
      <c r="A8" s="11"/>
      <c r="B8" s="45" t="s">
        <v>23</v>
      </c>
      <c r="C8" s="20"/>
      <c r="D8" s="17"/>
      <c r="E8" s="17"/>
      <c r="F8" s="17"/>
      <c r="G8" s="46" t="s">
        <v>21</v>
      </c>
      <c r="H8" s="17"/>
      <c r="I8" s="28"/>
      <c r="J8" s="32"/>
    </row>
    <row r="9" spans="1:10" ht="18" customHeight="1">
      <c r="A9" s="11"/>
      <c r="B9" s="23"/>
      <c r="C9" s="20"/>
      <c r="D9" s="17"/>
      <c r="E9" s="17"/>
      <c r="F9" s="17"/>
      <c r="G9" s="46" t="s">
        <v>22</v>
      </c>
      <c r="H9" s="17"/>
      <c r="I9" s="28"/>
      <c r="J9" s="32"/>
    </row>
    <row r="10" spans="1:10" ht="18" customHeight="1">
      <c r="A10" s="11"/>
      <c r="B10" s="45" t="s">
        <v>24</v>
      </c>
      <c r="C10" s="20"/>
      <c r="D10" s="17"/>
      <c r="E10" s="17"/>
      <c r="F10" s="17"/>
      <c r="G10" s="46" t="s">
        <v>21</v>
      </c>
      <c r="H10" s="17"/>
      <c r="I10" s="28"/>
      <c r="J10" s="32"/>
    </row>
    <row r="11" spans="1:10" ht="18" customHeight="1" thickBot="1">
      <c r="A11" s="11"/>
      <c r="B11" s="23"/>
      <c r="C11" s="20"/>
      <c r="D11" s="17"/>
      <c r="E11" s="17"/>
      <c r="F11" s="17"/>
      <c r="G11" s="46" t="s">
        <v>22</v>
      </c>
      <c r="H11" s="17"/>
      <c r="I11" s="28"/>
      <c r="J11" s="32"/>
    </row>
    <row r="12" spans="1:10" ht="18" customHeight="1" thickTop="1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10" ht="18" customHeight="1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10" ht="18" customHeight="1" thickBot="1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10" ht="18" customHeight="1" thickTop="1">
      <c r="A15" s="11"/>
      <c r="B15" s="90" t="s">
        <v>25</v>
      </c>
      <c r="C15" s="91" t="s">
        <v>5</v>
      </c>
      <c r="D15" s="91" t="s">
        <v>50</v>
      </c>
      <c r="E15" s="92" t="s">
        <v>51</v>
      </c>
      <c r="F15" s="104" t="s">
        <v>52</v>
      </c>
      <c r="G15" s="59" t="s">
        <v>30</v>
      </c>
      <c r="H15" s="62" t="s">
        <v>31</v>
      </c>
      <c r="I15" s="27"/>
      <c r="J15" s="55"/>
    </row>
    <row r="16" spans="1:10" ht="18" customHeight="1">
      <c r="A16" s="11"/>
      <c r="B16" s="93">
        <v>1</v>
      </c>
      <c r="C16" s="94" t="s">
        <v>26</v>
      </c>
      <c r="D16" s="95">
        <f>'Rekap 12656'!B19</f>
        <v>0</v>
      </c>
      <c r="E16" s="96">
        <f>'Rekap 12656'!C19</f>
        <v>0</v>
      </c>
      <c r="F16" s="105">
        <f>'Rekap 12656'!D19</f>
        <v>0</v>
      </c>
      <c r="G16" s="60">
        <v>6</v>
      </c>
      <c r="H16" s="114" t="s">
        <v>32</v>
      </c>
      <c r="I16" s="128"/>
      <c r="J16" s="125">
        <v>0</v>
      </c>
    </row>
    <row r="17" spans="1:10" ht="18" customHeight="1">
      <c r="A17" s="11"/>
      <c r="B17" s="67">
        <v>2</v>
      </c>
      <c r="C17" s="70" t="s">
        <v>27</v>
      </c>
      <c r="D17" s="77">
        <f>'Rekap 12656'!B23</f>
        <v>0</v>
      </c>
      <c r="E17" s="75">
        <f>'Rekap 12656'!C23</f>
        <v>0</v>
      </c>
      <c r="F17" s="80">
        <f>'Rekap 12656'!D23</f>
        <v>0</v>
      </c>
      <c r="G17" s="61">
        <v>7</v>
      </c>
      <c r="H17" s="115" t="s">
        <v>33</v>
      </c>
      <c r="I17" s="128"/>
      <c r="J17" s="126">
        <f>'SO 12656'!Z130</f>
        <v>0</v>
      </c>
    </row>
    <row r="18" spans="1:10" ht="18" customHeight="1">
      <c r="A18" s="11"/>
      <c r="B18" s="68">
        <v>3</v>
      </c>
      <c r="C18" s="71" t="s">
        <v>28</v>
      </c>
      <c r="D18" s="78">
        <f>'Rekap 12656'!B27</f>
        <v>0</v>
      </c>
      <c r="E18" s="76">
        <f>'Rekap 12656'!C27</f>
        <v>0</v>
      </c>
      <c r="F18" s="81">
        <f>'Rekap 12656'!D27</f>
        <v>0</v>
      </c>
      <c r="G18" s="61">
        <v>8</v>
      </c>
      <c r="H18" s="115" t="s">
        <v>34</v>
      </c>
      <c r="I18" s="128"/>
      <c r="J18" s="126">
        <v>0</v>
      </c>
    </row>
    <row r="19" spans="1:10" ht="18" customHeight="1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10" ht="18" customHeight="1" thickBot="1">
      <c r="A20" s="11"/>
      <c r="B20" s="68">
        <v>5</v>
      </c>
      <c r="C20" s="73" t="s">
        <v>29</v>
      </c>
      <c r="D20" s="79"/>
      <c r="E20" s="99"/>
      <c r="F20" s="106">
        <f>SUM(F16:F19)</f>
        <v>0</v>
      </c>
      <c r="G20" s="61">
        <v>10</v>
      </c>
      <c r="H20" s="115" t="s">
        <v>29</v>
      </c>
      <c r="I20" s="130"/>
      <c r="J20" s="98">
        <f>SUM(J16:J19)</f>
        <v>0</v>
      </c>
    </row>
    <row r="21" spans="1:10" ht="18" customHeight="1" thickTop="1">
      <c r="A21" s="11"/>
      <c r="B21" s="65" t="s">
        <v>40</v>
      </c>
      <c r="C21" s="69" t="s">
        <v>6</v>
      </c>
      <c r="D21" s="74"/>
      <c r="E21" s="19"/>
      <c r="F21" s="97"/>
      <c r="G21" s="65" t="s">
        <v>46</v>
      </c>
      <c r="H21" s="62" t="s">
        <v>6</v>
      </c>
      <c r="I21" s="29"/>
      <c r="J21" s="131"/>
    </row>
    <row r="22" spans="1:26" ht="18" customHeight="1">
      <c r="A22" s="11"/>
      <c r="B22" s="60">
        <v>11</v>
      </c>
      <c r="C22" s="63" t="s">
        <v>41</v>
      </c>
      <c r="D22" s="86"/>
      <c r="E22" s="88" t="s">
        <v>44</v>
      </c>
      <c r="F22" s="80">
        <f>((F16*U22*0)+(F17*V22*0)+(F18*W22*0))/100</f>
        <v>0</v>
      </c>
      <c r="G22" s="60">
        <v>16</v>
      </c>
      <c r="H22" s="114" t="s">
        <v>47</v>
      </c>
      <c r="I22" s="129" t="s">
        <v>44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1"/>
      <c r="B23" s="61">
        <v>12</v>
      </c>
      <c r="C23" s="64" t="s">
        <v>42</v>
      </c>
      <c r="D23" s="66"/>
      <c r="E23" s="88" t="s">
        <v>45</v>
      </c>
      <c r="F23" s="81">
        <f>((F16*U23*0)+(F17*V23*0)+(F18*W23*0))/100</f>
        <v>0</v>
      </c>
      <c r="G23" s="61">
        <v>17</v>
      </c>
      <c r="H23" s="115" t="s">
        <v>48</v>
      </c>
      <c r="I23" s="129" t="s">
        <v>44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1"/>
      <c r="B24" s="61">
        <v>13</v>
      </c>
      <c r="C24" s="64" t="s">
        <v>43</v>
      </c>
      <c r="D24" s="66"/>
      <c r="E24" s="88" t="s">
        <v>44</v>
      </c>
      <c r="F24" s="81">
        <f>((F16*U24*0)+(F17*V24*0)+(F18*W24*0))/100</f>
        <v>0</v>
      </c>
      <c r="G24" s="61">
        <v>18</v>
      </c>
      <c r="H24" s="115" t="s">
        <v>49</v>
      </c>
      <c r="I24" s="129" t="s">
        <v>45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10" ht="18" customHeight="1" thickBot="1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29</v>
      </c>
      <c r="I26" s="130"/>
      <c r="J26" s="98">
        <f>SUM(J22:J25)+SUM(F22:F25)</f>
        <v>0</v>
      </c>
    </row>
    <row r="27" spans="1:10" ht="18" customHeight="1" thickTop="1">
      <c r="A27" s="11"/>
      <c r="B27" s="100"/>
      <c r="C27" s="142" t="s">
        <v>55</v>
      </c>
      <c r="D27" s="135"/>
      <c r="E27" s="101"/>
      <c r="F27" s="30"/>
      <c r="G27" s="108" t="s">
        <v>35</v>
      </c>
      <c r="H27" s="103" t="s">
        <v>36</v>
      </c>
      <c r="I27" s="29"/>
      <c r="J27" s="33"/>
    </row>
    <row r="28" spans="1:10" ht="18" customHeight="1">
      <c r="A28" s="11"/>
      <c r="B28" s="26"/>
      <c r="C28" s="133"/>
      <c r="D28" s="136"/>
      <c r="E28" s="22"/>
      <c r="F28" s="11"/>
      <c r="G28" s="109">
        <v>21</v>
      </c>
      <c r="H28" s="113" t="s">
        <v>37</v>
      </c>
      <c r="I28" s="121"/>
      <c r="J28" s="117">
        <f>F20+J20+F26+J26</f>
        <v>0</v>
      </c>
    </row>
    <row r="29" spans="1:10" ht="18" customHeight="1">
      <c r="A29" s="11"/>
      <c r="B29" s="82"/>
      <c r="C29" s="134"/>
      <c r="D29" s="137"/>
      <c r="E29" s="22"/>
      <c r="F29" s="11"/>
      <c r="G29" s="60">
        <v>22</v>
      </c>
      <c r="H29" s="114" t="s">
        <v>38</v>
      </c>
      <c r="I29" s="122">
        <f>J28-SUM('SO 12656'!K9:'SO 12656'!K129)</f>
        <v>0</v>
      </c>
      <c r="J29" s="118">
        <f>ROUND(((ROUND(I29,2)*20)*1/100),2)</f>
        <v>0</v>
      </c>
    </row>
    <row r="30" spans="1:10" ht="18" customHeight="1">
      <c r="A30" s="11"/>
      <c r="B30" s="23"/>
      <c r="C30" s="124"/>
      <c r="D30" s="128"/>
      <c r="E30" s="22"/>
      <c r="F30" s="11"/>
      <c r="G30" s="61">
        <v>23</v>
      </c>
      <c r="H30" s="115" t="s">
        <v>38</v>
      </c>
      <c r="I30" s="88">
        <f>SUM('SO 12656'!K9:'SO 12656'!K129)</f>
        <v>0</v>
      </c>
      <c r="J30" s="119">
        <f>ROUND(((ROUND(I30,2)*20)/100),2)</f>
        <v>0</v>
      </c>
    </row>
    <row r="31" spans="1:10" ht="18" customHeight="1">
      <c r="A31" s="11"/>
      <c r="B31" s="24"/>
      <c r="C31" s="138"/>
      <c r="D31" s="139"/>
      <c r="E31" s="22"/>
      <c r="F31" s="11"/>
      <c r="G31" s="109">
        <v>24</v>
      </c>
      <c r="H31" s="113" t="s">
        <v>29</v>
      </c>
      <c r="I31" s="112"/>
      <c r="J31" s="132">
        <f>SUM(J28:J30)</f>
        <v>0</v>
      </c>
    </row>
    <row r="32" spans="1:10" ht="18" customHeight="1" thickBot="1">
      <c r="A32" s="11"/>
      <c r="B32" s="48"/>
      <c r="C32" s="116"/>
      <c r="D32" s="123"/>
      <c r="E32" s="83"/>
      <c r="F32" s="84"/>
      <c r="G32" s="60" t="s">
        <v>39</v>
      </c>
      <c r="H32" s="116"/>
      <c r="I32" s="123"/>
      <c r="J32" s="120"/>
    </row>
    <row r="33" spans="1:10" ht="18" customHeight="1" thickTop="1">
      <c r="A33" s="11"/>
      <c r="B33" s="100"/>
      <c r="C33" s="101"/>
      <c r="D33" s="140" t="s">
        <v>53</v>
      </c>
      <c r="E33" s="15"/>
      <c r="F33" s="102"/>
      <c r="G33" s="110">
        <v>26</v>
      </c>
      <c r="H33" s="141" t="s">
        <v>54</v>
      </c>
      <c r="I33" s="30"/>
      <c r="J33" s="111"/>
    </row>
    <row r="34" spans="1:10" ht="18" customHeight="1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sheetProtection/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4" width="12.7109375" style="0" customWidth="1"/>
    <col min="5" max="6" width="15.7109375" style="0" customWidth="1"/>
    <col min="10" max="26" width="0" style="0" hidden="1" customWidth="1"/>
  </cols>
  <sheetData>
    <row r="1" spans="1:23" ht="15">
      <c r="A1" s="144" t="s">
        <v>20</v>
      </c>
      <c r="B1" s="143"/>
      <c r="C1" s="143"/>
      <c r="D1" s="144" t="s">
        <v>17</v>
      </c>
      <c r="E1" s="143"/>
      <c r="F1" s="143"/>
      <c r="W1">
        <v>30.126</v>
      </c>
    </row>
    <row r="2" spans="1:6" ht="15">
      <c r="A2" s="144" t="s">
        <v>24</v>
      </c>
      <c r="B2" s="143"/>
      <c r="C2" s="143"/>
      <c r="D2" s="144" t="s">
        <v>15</v>
      </c>
      <c r="E2" s="143"/>
      <c r="F2" s="143"/>
    </row>
    <row r="3" spans="1:6" ht="15">
      <c r="A3" s="144" t="s">
        <v>23</v>
      </c>
      <c r="B3" s="143"/>
      <c r="C3" s="143"/>
      <c r="D3" s="144" t="s">
        <v>59</v>
      </c>
      <c r="E3" s="143"/>
      <c r="F3" s="143"/>
    </row>
    <row r="4" spans="1:6" ht="15">
      <c r="A4" s="144" t="s">
        <v>282</v>
      </c>
      <c r="B4" s="143"/>
      <c r="C4" s="143"/>
      <c r="D4" s="143"/>
      <c r="E4" s="143"/>
      <c r="F4" s="143"/>
    </row>
    <row r="5" spans="1:6" ht="15">
      <c r="A5" s="144" t="s">
        <v>14</v>
      </c>
      <c r="B5" s="143"/>
      <c r="C5" s="143"/>
      <c r="D5" s="143"/>
      <c r="E5" s="143"/>
      <c r="F5" s="143"/>
    </row>
    <row r="6" spans="1:6" ht="15">
      <c r="A6" s="143"/>
      <c r="B6" s="143"/>
      <c r="C6" s="143"/>
      <c r="D6" s="143"/>
      <c r="E6" s="143"/>
      <c r="F6" s="143"/>
    </row>
    <row r="7" spans="1:6" ht="15">
      <c r="A7" s="143"/>
      <c r="B7" s="143"/>
      <c r="C7" s="143"/>
      <c r="D7" s="143"/>
      <c r="E7" s="143"/>
      <c r="F7" s="143"/>
    </row>
    <row r="8" spans="1:6" ht="15">
      <c r="A8" s="145" t="s">
        <v>60</v>
      </c>
      <c r="B8" s="143"/>
      <c r="C8" s="143"/>
      <c r="D8" s="143"/>
      <c r="E8" s="143"/>
      <c r="F8" s="143"/>
    </row>
    <row r="9" spans="1:6" ht="15">
      <c r="A9" s="146" t="s">
        <v>56</v>
      </c>
      <c r="B9" s="146" t="s">
        <v>50</v>
      </c>
      <c r="C9" s="146" t="s">
        <v>51</v>
      </c>
      <c r="D9" s="146" t="s">
        <v>29</v>
      </c>
      <c r="E9" s="146" t="s">
        <v>57</v>
      </c>
      <c r="F9" s="146" t="s">
        <v>58</v>
      </c>
    </row>
    <row r="10" spans="1:26" ht="15">
      <c r="A10" s="153" t="s">
        <v>61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ht="15">
      <c r="A11" s="155" t="s">
        <v>62</v>
      </c>
      <c r="B11" s="156">
        <f>'SO 12656'!L32</f>
        <v>0</v>
      </c>
      <c r="C11" s="156">
        <f>'SO 12656'!M32</f>
        <v>0</v>
      </c>
      <c r="D11" s="156">
        <f>'SO 12656'!I32</f>
        <v>0</v>
      </c>
      <c r="E11" s="157">
        <f>'SO 12656'!P32</f>
        <v>0.48</v>
      </c>
      <c r="F11" s="157">
        <f>'SO 12656'!S32</f>
        <v>227.64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ht="15">
      <c r="A12" s="155" t="s">
        <v>63</v>
      </c>
      <c r="B12" s="156">
        <f>'SO 12656'!L45</f>
        <v>0</v>
      </c>
      <c r="C12" s="156">
        <f>'SO 12656'!M45</f>
        <v>0</v>
      </c>
      <c r="D12" s="156">
        <f>'SO 12656'!I45</f>
        <v>0</v>
      </c>
      <c r="E12" s="157">
        <f>'SO 12656'!P45</f>
        <v>41.35</v>
      </c>
      <c r="F12" s="157">
        <f>'SO 12656'!S45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ht="15">
      <c r="A13" s="155" t="s">
        <v>64</v>
      </c>
      <c r="B13" s="156">
        <f>'SO 12656'!L56</f>
        <v>0</v>
      </c>
      <c r="C13" s="156">
        <f>'SO 12656'!M56</f>
        <v>0</v>
      </c>
      <c r="D13" s="156">
        <f>'SO 12656'!I56</f>
        <v>0</v>
      </c>
      <c r="E13" s="157">
        <f>'SO 12656'!P56</f>
        <v>6.36</v>
      </c>
      <c r="F13" s="157">
        <f>'SO 12656'!S56</f>
        <v>0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ht="15">
      <c r="A14" s="155" t="s">
        <v>65</v>
      </c>
      <c r="B14" s="156">
        <f>'SO 12656'!L60</f>
        <v>0</v>
      </c>
      <c r="C14" s="156">
        <f>'SO 12656'!M60</f>
        <v>0</v>
      </c>
      <c r="D14" s="156">
        <f>'SO 12656'!I60</f>
        <v>0</v>
      </c>
      <c r="E14" s="157">
        <f>'SO 12656'!P60</f>
        <v>0</v>
      </c>
      <c r="F14" s="157">
        <f>'SO 12656'!S60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ht="15">
      <c r="A15" s="155" t="s">
        <v>66</v>
      </c>
      <c r="B15" s="156">
        <f>'SO 12656'!L73</f>
        <v>0</v>
      </c>
      <c r="C15" s="156">
        <f>'SO 12656'!M73</f>
        <v>0</v>
      </c>
      <c r="D15" s="156">
        <f>'SO 12656'!I73</f>
        <v>0</v>
      </c>
      <c r="E15" s="157">
        <f>'SO 12656'!P73</f>
        <v>1041.6</v>
      </c>
      <c r="F15" s="157">
        <f>'SO 12656'!S73</f>
        <v>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ht="15">
      <c r="A16" s="155" t="s">
        <v>67</v>
      </c>
      <c r="B16" s="156">
        <f>'SO 12656'!L80</f>
        <v>0</v>
      </c>
      <c r="C16" s="156">
        <f>'SO 12656'!M80</f>
        <v>0</v>
      </c>
      <c r="D16" s="156">
        <f>'SO 12656'!I80</f>
        <v>0</v>
      </c>
      <c r="E16" s="157">
        <f>'SO 12656'!P80</f>
        <v>1.94</v>
      </c>
      <c r="F16" s="157">
        <f>'SO 12656'!S80</f>
        <v>0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ht="15">
      <c r="A17" s="155" t="s">
        <v>68</v>
      </c>
      <c r="B17" s="156">
        <f>'SO 12656'!L97</f>
        <v>0</v>
      </c>
      <c r="C17" s="156">
        <f>'SO 12656'!M97</f>
        <v>0</v>
      </c>
      <c r="D17" s="156">
        <f>'SO 12656'!I97</f>
        <v>0</v>
      </c>
      <c r="E17" s="157">
        <f>'SO 12656'!P97</f>
        <v>49.08</v>
      </c>
      <c r="F17" s="157">
        <f>'SO 12656'!S97</f>
        <v>0</v>
      </c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</row>
    <row r="18" spans="1:26" ht="15">
      <c r="A18" s="155" t="s">
        <v>69</v>
      </c>
      <c r="B18" s="156">
        <f>'SO 12656'!L101</f>
        <v>0</v>
      </c>
      <c r="C18" s="156">
        <f>'SO 12656'!M101</f>
        <v>0</v>
      </c>
      <c r="D18" s="156">
        <f>'SO 12656'!I101</f>
        <v>0</v>
      </c>
      <c r="E18" s="157">
        <f>'SO 12656'!P101</f>
        <v>0</v>
      </c>
      <c r="F18" s="157">
        <f>'SO 12656'!S101</f>
        <v>0</v>
      </c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</row>
    <row r="19" spans="1:26" ht="15">
      <c r="A19" s="2" t="s">
        <v>61</v>
      </c>
      <c r="B19" s="158">
        <f>'SO 12656'!L103</f>
        <v>0</v>
      </c>
      <c r="C19" s="158">
        <f>'SO 12656'!M103</f>
        <v>0</v>
      </c>
      <c r="D19" s="158">
        <f>'SO 12656'!I103</f>
        <v>0</v>
      </c>
      <c r="E19" s="159">
        <f>'SO 12656'!P103</f>
        <v>1140.82</v>
      </c>
      <c r="F19" s="159">
        <f>'SO 12656'!S103</f>
        <v>227.64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</row>
    <row r="20" spans="1:6" ht="15">
      <c r="A20" s="1"/>
      <c r="B20" s="148"/>
      <c r="C20" s="148"/>
      <c r="D20" s="148"/>
      <c r="E20" s="147"/>
      <c r="F20" s="147"/>
    </row>
    <row r="21" spans="1:26" ht="15">
      <c r="A21" s="2" t="s">
        <v>70</v>
      </c>
      <c r="B21" s="158"/>
      <c r="C21" s="156"/>
      <c r="D21" s="156"/>
      <c r="E21" s="157"/>
      <c r="F21" s="157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</row>
    <row r="22" spans="1:26" ht="15">
      <c r="A22" s="155" t="s">
        <v>71</v>
      </c>
      <c r="B22" s="156">
        <f>'SO 12656'!L120</f>
        <v>0</v>
      </c>
      <c r="C22" s="156">
        <f>'SO 12656'!M120</f>
        <v>0</v>
      </c>
      <c r="D22" s="156">
        <f>'SO 12656'!I120</f>
        <v>0</v>
      </c>
      <c r="E22" s="157">
        <f>'SO 12656'!P120</f>
        <v>0.06</v>
      </c>
      <c r="F22" s="157">
        <f>'SO 12656'!S120</f>
        <v>0</v>
      </c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</row>
    <row r="23" spans="1:26" ht="15">
      <c r="A23" s="2" t="s">
        <v>70</v>
      </c>
      <c r="B23" s="158">
        <f>'SO 12656'!L122</f>
        <v>0</v>
      </c>
      <c r="C23" s="158">
        <f>'SO 12656'!M122</f>
        <v>0</v>
      </c>
      <c r="D23" s="158">
        <f>'SO 12656'!I122</f>
        <v>0</v>
      </c>
      <c r="E23" s="159">
        <f>'SO 12656'!P122</f>
        <v>0.06</v>
      </c>
      <c r="F23" s="159">
        <f>'SO 12656'!S122</f>
        <v>0</v>
      </c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</row>
    <row r="24" spans="1:6" ht="15">
      <c r="A24" s="1"/>
      <c r="B24" s="148"/>
      <c r="C24" s="148"/>
      <c r="D24" s="148"/>
      <c r="E24" s="147"/>
      <c r="F24" s="147"/>
    </row>
    <row r="25" spans="1:26" ht="15">
      <c r="A25" s="2" t="s">
        <v>72</v>
      </c>
      <c r="B25" s="158"/>
      <c r="C25" s="156"/>
      <c r="D25" s="156"/>
      <c r="E25" s="157"/>
      <c r="F25" s="157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</row>
    <row r="26" spans="1:26" ht="15">
      <c r="A26" s="155" t="s">
        <v>73</v>
      </c>
      <c r="B26" s="156">
        <f>'SO 12656'!L127</f>
        <v>0</v>
      </c>
      <c r="C26" s="156">
        <f>'SO 12656'!M127</f>
        <v>0</v>
      </c>
      <c r="D26" s="156">
        <f>'SO 12656'!I127</f>
        <v>0</v>
      </c>
      <c r="E26" s="157">
        <f>'SO 12656'!P127</f>
        <v>0</v>
      </c>
      <c r="F26" s="157">
        <f>'SO 12656'!S127</f>
        <v>0</v>
      </c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</row>
    <row r="27" spans="1:26" ht="15">
      <c r="A27" s="2" t="s">
        <v>72</v>
      </c>
      <c r="B27" s="158">
        <f>'SO 12656'!L129</f>
        <v>0</v>
      </c>
      <c r="C27" s="158">
        <f>'SO 12656'!M129</f>
        <v>0</v>
      </c>
      <c r="D27" s="158">
        <f>'SO 12656'!I129</f>
        <v>0</v>
      </c>
      <c r="E27" s="159">
        <f>'SO 12656'!P129</f>
        <v>0</v>
      </c>
      <c r="F27" s="159">
        <f>'SO 12656'!S129</f>
        <v>0</v>
      </c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</row>
    <row r="28" spans="1:6" ht="15">
      <c r="A28" s="1"/>
      <c r="B28" s="148"/>
      <c r="C28" s="148"/>
      <c r="D28" s="148"/>
      <c r="E28" s="147"/>
      <c r="F28" s="147"/>
    </row>
    <row r="29" spans="1:26" ht="15">
      <c r="A29" s="2" t="s">
        <v>74</v>
      </c>
      <c r="B29" s="158">
        <f>'SO 12656'!L130</f>
        <v>0</v>
      </c>
      <c r="C29" s="158">
        <f>'SO 12656'!M130</f>
        <v>0</v>
      </c>
      <c r="D29" s="158">
        <f>'SO 12656'!I130</f>
        <v>0</v>
      </c>
      <c r="E29" s="159">
        <f>'SO 12656'!P130</f>
        <v>1140.88</v>
      </c>
      <c r="F29" s="159">
        <f>'SO 12656'!S130</f>
        <v>227.64</v>
      </c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</row>
    <row r="30" spans="1:6" ht="15">
      <c r="A30" s="1"/>
      <c r="B30" s="148"/>
      <c r="C30" s="148"/>
      <c r="D30" s="148"/>
      <c r="E30" s="147"/>
      <c r="F30" s="147"/>
    </row>
    <row r="31" spans="1:6" ht="15">
      <c r="A31" s="1"/>
      <c r="B31" s="148"/>
      <c r="C31" s="148"/>
      <c r="D31" s="148"/>
      <c r="E31" s="147"/>
      <c r="F31" s="147"/>
    </row>
    <row r="32" spans="1:6" ht="15">
      <c r="A32" s="1"/>
      <c r="B32" s="148"/>
      <c r="C32" s="148"/>
      <c r="D32" s="148"/>
      <c r="E32" s="147"/>
      <c r="F32" s="147"/>
    </row>
    <row r="33" spans="1:6" ht="15">
      <c r="A33" s="1"/>
      <c r="B33" s="148"/>
      <c r="C33" s="148"/>
      <c r="D33" s="148"/>
      <c r="E33" s="147"/>
      <c r="F33" s="147"/>
    </row>
    <row r="34" spans="1:6" ht="15">
      <c r="A34" s="1"/>
      <c r="B34" s="148"/>
      <c r="C34" s="148"/>
      <c r="D34" s="148"/>
      <c r="E34" s="147"/>
      <c r="F34" s="147"/>
    </row>
    <row r="35" spans="1:6" ht="15">
      <c r="A35" s="1"/>
      <c r="B35" s="148"/>
      <c r="C35" s="148"/>
      <c r="D35" s="148"/>
      <c r="E35" s="147"/>
      <c r="F35" s="147"/>
    </row>
    <row r="36" spans="1:6" ht="15">
      <c r="A36" s="1"/>
      <c r="B36" s="148"/>
      <c r="C36" s="148"/>
      <c r="D36" s="148"/>
      <c r="E36" s="147"/>
      <c r="F36" s="147"/>
    </row>
    <row r="37" spans="1:6" ht="15">
      <c r="A37" s="1"/>
      <c r="B37" s="148"/>
      <c r="C37" s="148"/>
      <c r="D37" s="148"/>
      <c r="E37" s="147"/>
      <c r="F37" s="147"/>
    </row>
    <row r="38" spans="1:6" ht="15">
      <c r="A38" s="1"/>
      <c r="B38" s="148"/>
      <c r="C38" s="148"/>
      <c r="D38" s="148"/>
      <c r="E38" s="147"/>
      <c r="F38" s="147"/>
    </row>
    <row r="39" spans="1:6" ht="15">
      <c r="A39" s="1"/>
      <c r="B39" s="148"/>
      <c r="C39" s="148"/>
      <c r="D39" s="148"/>
      <c r="E39" s="147"/>
      <c r="F39" s="147"/>
    </row>
    <row r="40" spans="1:6" ht="15">
      <c r="A40" s="1"/>
      <c r="B40" s="148"/>
      <c r="C40" s="148"/>
      <c r="D40" s="148"/>
      <c r="E40" s="147"/>
      <c r="F40" s="147"/>
    </row>
    <row r="41" spans="1:6" ht="15">
      <c r="A41" s="1"/>
      <c r="B41" s="148"/>
      <c r="C41" s="148"/>
      <c r="D41" s="148"/>
      <c r="E41" s="147"/>
      <c r="F41" s="147"/>
    </row>
    <row r="42" spans="1:6" ht="15">
      <c r="A42" s="1"/>
      <c r="B42" s="148"/>
      <c r="C42" s="148"/>
      <c r="D42" s="148"/>
      <c r="E42" s="147"/>
      <c r="F42" s="147"/>
    </row>
    <row r="43" spans="1:6" ht="15">
      <c r="A43" s="1"/>
      <c r="B43" s="148"/>
      <c r="C43" s="148"/>
      <c r="D43" s="148"/>
      <c r="E43" s="147"/>
      <c r="F43" s="147"/>
    </row>
    <row r="44" spans="1:6" ht="15">
      <c r="A44" s="1"/>
      <c r="B44" s="148"/>
      <c r="C44" s="148"/>
      <c r="D44" s="148"/>
      <c r="E44" s="147"/>
      <c r="F44" s="147"/>
    </row>
    <row r="45" spans="1:6" ht="15">
      <c r="A45" s="1"/>
      <c r="B45" s="148"/>
      <c r="C45" s="148"/>
      <c r="D45" s="148"/>
      <c r="E45" s="147"/>
      <c r="F45" s="147"/>
    </row>
    <row r="46" spans="1:6" ht="15">
      <c r="A46" s="1"/>
      <c r="B46" s="148"/>
      <c r="C46" s="148"/>
      <c r="D46" s="148"/>
      <c r="E46" s="147"/>
      <c r="F46" s="147"/>
    </row>
    <row r="47" spans="1:6" ht="15">
      <c r="A47" s="1"/>
      <c r="B47" s="148"/>
      <c r="C47" s="148"/>
      <c r="D47" s="148"/>
      <c r="E47" s="147"/>
      <c r="F47" s="147"/>
    </row>
    <row r="48" spans="1:6" ht="15">
      <c r="A48" s="1"/>
      <c r="B48" s="148"/>
      <c r="C48" s="148"/>
      <c r="D48" s="148"/>
      <c r="E48" s="147"/>
      <c r="F48" s="147"/>
    </row>
    <row r="49" spans="1:6" ht="15">
      <c r="A49" s="1"/>
      <c r="B49" s="148"/>
      <c r="C49" s="148"/>
      <c r="D49" s="148"/>
      <c r="E49" s="147"/>
      <c r="F49" s="147"/>
    </row>
    <row r="50" spans="1:6" ht="15">
      <c r="A50" s="1"/>
      <c r="B50" s="148"/>
      <c r="C50" s="148"/>
      <c r="D50" s="148"/>
      <c r="E50" s="147"/>
      <c r="F50" s="147"/>
    </row>
    <row r="51" spans="1:6" ht="15">
      <c r="A51" s="1"/>
      <c r="B51" s="148"/>
      <c r="C51" s="148"/>
      <c r="D51" s="148"/>
      <c r="E51" s="147"/>
      <c r="F51" s="147"/>
    </row>
    <row r="52" spans="1:6" ht="15">
      <c r="A52" s="1"/>
      <c r="B52" s="148"/>
      <c r="C52" s="148"/>
      <c r="D52" s="148"/>
      <c r="E52" s="147"/>
      <c r="F52" s="147"/>
    </row>
    <row r="53" spans="1:6" ht="15">
      <c r="A53" s="1"/>
      <c r="B53" s="148"/>
      <c r="C53" s="148"/>
      <c r="D53" s="148"/>
      <c r="E53" s="147"/>
      <c r="F53" s="147"/>
    </row>
    <row r="54" spans="1:6" ht="15">
      <c r="A54" s="1"/>
      <c r="B54" s="148"/>
      <c r="C54" s="148"/>
      <c r="D54" s="148"/>
      <c r="E54" s="147"/>
      <c r="F54" s="147"/>
    </row>
    <row r="55" spans="1:6" ht="15">
      <c r="A55" s="1"/>
      <c r="B55" s="148"/>
      <c r="C55" s="148"/>
      <c r="D55" s="148"/>
      <c r="E55" s="147"/>
      <c r="F55" s="147"/>
    </row>
    <row r="56" spans="1:6" ht="15">
      <c r="A56" s="1"/>
      <c r="B56" s="148"/>
      <c r="C56" s="148"/>
      <c r="D56" s="148"/>
      <c r="E56" s="147"/>
      <c r="F56" s="147"/>
    </row>
    <row r="57" spans="1:6" ht="15">
      <c r="A57" s="1"/>
      <c r="B57" s="148"/>
      <c r="C57" s="148"/>
      <c r="D57" s="148"/>
      <c r="E57" s="147"/>
      <c r="F57" s="147"/>
    </row>
    <row r="58" spans="1:6" ht="15">
      <c r="A58" s="1"/>
      <c r="B58" s="148"/>
      <c r="C58" s="148"/>
      <c r="D58" s="148"/>
      <c r="E58" s="147"/>
      <c r="F58" s="147"/>
    </row>
    <row r="59" spans="1:6" ht="15">
      <c r="A59" s="1"/>
      <c r="B59" s="148"/>
      <c r="C59" s="148"/>
      <c r="D59" s="148"/>
      <c r="E59" s="147"/>
      <c r="F59" s="147"/>
    </row>
    <row r="60" spans="1:6" ht="15">
      <c r="A60" s="1"/>
      <c r="B60" s="148"/>
      <c r="C60" s="148"/>
      <c r="D60" s="148"/>
      <c r="E60" s="147"/>
      <c r="F60" s="147"/>
    </row>
    <row r="61" spans="1:6" ht="15">
      <c r="A61" s="1"/>
      <c r="B61" s="1"/>
      <c r="C61" s="1"/>
      <c r="D61" s="1"/>
      <c r="E61" s="1"/>
      <c r="F61" s="1"/>
    </row>
    <row r="62" spans="1:6" ht="15">
      <c r="A62" s="1"/>
      <c r="B62" s="1"/>
      <c r="C62" s="1"/>
      <c r="D62" s="1"/>
      <c r="E62" s="1"/>
      <c r="F62" s="1"/>
    </row>
    <row r="63" spans="1:6" ht="15">
      <c r="A63" s="1"/>
      <c r="B63" s="1"/>
      <c r="C63" s="1"/>
      <c r="D63" s="1"/>
      <c r="E63" s="1"/>
      <c r="F63" s="1"/>
    </row>
    <row r="64" spans="1:6" ht="15">
      <c r="A64" s="1"/>
      <c r="B64" s="1"/>
      <c r="C64" s="1"/>
      <c r="D64" s="1"/>
      <c r="E64" s="1"/>
      <c r="F64" s="1"/>
    </row>
    <row r="65" spans="1:6" ht="15">
      <c r="A65" s="1"/>
      <c r="B65" s="1"/>
      <c r="C65" s="1"/>
      <c r="D65" s="1"/>
      <c r="E65" s="1"/>
      <c r="F65" s="1"/>
    </row>
    <row r="66" spans="1:6" ht="15">
      <c r="A66" s="1"/>
      <c r="B66" s="1"/>
      <c r="C66" s="1"/>
      <c r="D66" s="1"/>
      <c r="E66" s="1"/>
      <c r="F66" s="1"/>
    </row>
    <row r="67" spans="1:6" ht="15">
      <c r="A67" s="1"/>
      <c r="B67" s="1"/>
      <c r="C67" s="1"/>
      <c r="D67" s="1"/>
      <c r="E67" s="1"/>
      <c r="F67" s="1"/>
    </row>
    <row r="68" spans="1:6" ht="15">
      <c r="A68" s="1"/>
      <c r="B68" s="1"/>
      <c r="C68" s="1"/>
      <c r="D68" s="1"/>
      <c r="E68" s="1"/>
      <c r="F68" s="1"/>
    </row>
    <row r="69" spans="1:6" ht="15">
      <c r="A69" s="1"/>
      <c r="B69" s="1"/>
      <c r="C69" s="1"/>
      <c r="D69" s="1"/>
      <c r="E69" s="1"/>
      <c r="F69" s="1"/>
    </row>
    <row r="70" spans="1:6" ht="15">
      <c r="A70" s="1"/>
      <c r="B70" s="1"/>
      <c r="C70" s="1"/>
      <c r="D70" s="1"/>
      <c r="E70" s="1"/>
      <c r="F70" s="1"/>
    </row>
    <row r="71" spans="1:6" ht="15">
      <c r="A71" s="1"/>
      <c r="B71" s="1"/>
      <c r="C71" s="1"/>
      <c r="D71" s="1"/>
      <c r="E71" s="1"/>
      <c r="F71" s="1"/>
    </row>
    <row r="72" spans="1:6" ht="15">
      <c r="A72" s="1"/>
      <c r="B72" s="1"/>
      <c r="C72" s="1"/>
      <c r="D72" s="1"/>
      <c r="E72" s="1"/>
      <c r="F72" s="1"/>
    </row>
    <row r="73" spans="1:6" ht="15">
      <c r="A73" s="1"/>
      <c r="B73" s="1"/>
      <c r="C73" s="1"/>
      <c r="D73" s="1"/>
      <c r="E73" s="1"/>
      <c r="F73" s="1"/>
    </row>
    <row r="74" spans="1:6" ht="15">
      <c r="A74" s="1"/>
      <c r="B74" s="1"/>
      <c r="C74" s="1"/>
      <c r="D74" s="1"/>
      <c r="E74" s="1"/>
      <c r="F74" s="1"/>
    </row>
    <row r="75" spans="1:6" ht="15">
      <c r="A75" s="1"/>
      <c r="B75" s="1"/>
      <c r="C75" s="1"/>
      <c r="D75" s="1"/>
      <c r="E75" s="1"/>
      <c r="F75" s="1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  <row r="98" spans="1:6" ht="15">
      <c r="A98" s="1"/>
      <c r="B98" s="1"/>
      <c r="C98" s="1"/>
      <c r="D98" s="1"/>
      <c r="E98" s="1"/>
      <c r="F98" s="1"/>
    </row>
    <row r="99" spans="1:6" ht="15">
      <c r="A99" s="1"/>
      <c r="B99" s="1"/>
      <c r="C99" s="1"/>
      <c r="D99" s="1"/>
      <c r="E99" s="1"/>
      <c r="F99" s="1"/>
    </row>
    <row r="100" spans="1:6" ht="15">
      <c r="A100" s="1"/>
      <c r="B100" s="1"/>
      <c r="C100" s="1"/>
      <c r="D100" s="1"/>
      <c r="E100" s="1"/>
      <c r="F100" s="1"/>
    </row>
    <row r="101" spans="1:6" ht="15">
      <c r="A101" s="1"/>
      <c r="B101" s="1"/>
      <c r="C101" s="1"/>
      <c r="D101" s="1"/>
      <c r="E101" s="1"/>
      <c r="F101" s="1"/>
    </row>
    <row r="102" spans="1:6" ht="15">
      <c r="A102" s="1"/>
      <c r="B102" s="1"/>
      <c r="C102" s="1"/>
      <c r="D102" s="1"/>
      <c r="E102" s="1"/>
      <c r="F102" s="1"/>
    </row>
    <row r="103" spans="1:6" ht="15">
      <c r="A103" s="1"/>
      <c r="B103" s="1"/>
      <c r="C103" s="1"/>
      <c r="D103" s="1"/>
      <c r="E103" s="1"/>
      <c r="F103" s="1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30"/>
  <sheetViews>
    <sheetView zoomScalePageLayoutView="0" workbookViewId="0" topLeftCell="A1">
      <pane ySplit="8" topLeftCell="A63" activePane="bottomLeft" state="frozen"/>
      <selection pane="topLeft" activeCell="A1" sqref="A1"/>
      <selection pane="bottomLeft" activeCell="D74" sqref="D74"/>
    </sheetView>
  </sheetViews>
  <sheetFormatPr defaultColWidth="9.140625" defaultRowHeight="15"/>
  <cols>
    <col min="1" max="1" width="4.7109375" style="0" hidden="1" customWidth="1"/>
    <col min="2" max="2" width="6.7109375" style="0" customWidth="1"/>
    <col min="3" max="3" width="10.7109375" style="0" customWidth="1"/>
    <col min="4" max="4" width="44.7109375" style="0" customWidth="1"/>
    <col min="5" max="5" width="5.7109375" style="0" customWidth="1"/>
    <col min="6" max="7" width="9.7109375" style="0" customWidth="1"/>
    <col min="8" max="9" width="11.7109375" style="0" customWidth="1"/>
    <col min="10" max="15" width="0" style="0" hidden="1" customWidth="1"/>
    <col min="16" max="16" width="7.7109375" style="0" customWidth="1"/>
    <col min="17" max="18" width="0" style="0" hidden="1" customWidth="1"/>
    <col min="19" max="19" width="7.7109375" style="0" customWidth="1"/>
    <col min="20" max="26" width="0" style="0" hidden="1" customWidth="1"/>
  </cols>
  <sheetData>
    <row r="1" spans="1:23" ht="15">
      <c r="A1" s="3"/>
      <c r="B1" s="5" t="s">
        <v>20</v>
      </c>
      <c r="C1" s="3"/>
      <c r="D1" s="3"/>
      <c r="E1" s="5" t="s">
        <v>17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</v>
      </c>
    </row>
    <row r="2" spans="1:19" ht="15">
      <c r="A2" s="3"/>
      <c r="B2" s="5" t="s">
        <v>24</v>
      </c>
      <c r="C2" s="3"/>
      <c r="D2" s="3"/>
      <c r="E2" s="5" t="s">
        <v>15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19" ht="15">
      <c r="A3" s="3"/>
      <c r="B3" s="5" t="s">
        <v>23</v>
      </c>
      <c r="C3" s="3"/>
      <c r="D3" s="3"/>
      <c r="E3" s="5" t="s">
        <v>59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19" ht="15">
      <c r="A4" s="3"/>
      <c r="B4" s="5" t="s">
        <v>282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19" ht="15">
      <c r="A5" s="3"/>
      <c r="B5" s="5" t="s">
        <v>14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19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19" ht="15">
      <c r="A7" s="12"/>
      <c r="B7" s="13" t="s">
        <v>60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>
      <c r="A8" s="163" t="s">
        <v>75</v>
      </c>
      <c r="B8" s="163" t="s">
        <v>76</v>
      </c>
      <c r="C8" s="163" t="s">
        <v>77</v>
      </c>
      <c r="D8" s="163" t="s">
        <v>78</v>
      </c>
      <c r="E8" s="163" t="s">
        <v>79</v>
      </c>
      <c r="F8" s="163" t="s">
        <v>80</v>
      </c>
      <c r="G8" s="163" t="s">
        <v>50</v>
      </c>
      <c r="H8" s="163" t="s">
        <v>51</v>
      </c>
      <c r="I8" s="163" t="s">
        <v>81</v>
      </c>
      <c r="J8" s="163"/>
      <c r="K8" s="163"/>
      <c r="L8" s="163"/>
      <c r="M8" s="163"/>
      <c r="N8" s="163"/>
      <c r="O8" s="163"/>
      <c r="P8" s="163" t="s">
        <v>82</v>
      </c>
      <c r="Q8" s="160"/>
      <c r="R8" s="160"/>
      <c r="S8" s="163" t="s">
        <v>83</v>
      </c>
      <c r="T8" s="161"/>
      <c r="U8" s="161"/>
      <c r="V8" s="161"/>
      <c r="W8" s="161"/>
      <c r="X8" s="161"/>
      <c r="Y8" s="161"/>
      <c r="Z8" s="161"/>
    </row>
    <row r="9" spans="1:26" ht="15">
      <c r="A9" s="149"/>
      <c r="B9" s="149"/>
      <c r="C9" s="164"/>
      <c r="D9" s="153" t="s">
        <v>61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ht="15">
      <c r="A10" s="155"/>
      <c r="B10" s="155"/>
      <c r="C10" s="155"/>
      <c r="D10" s="155" t="s">
        <v>62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75" customHeight="1">
      <c r="A11" s="170"/>
      <c r="B11" s="167" t="s">
        <v>84</v>
      </c>
      <c r="C11" s="171" t="s">
        <v>85</v>
      </c>
      <c r="D11" s="167" t="s">
        <v>86</v>
      </c>
      <c r="E11" s="167" t="s">
        <v>87</v>
      </c>
      <c r="F11" s="168">
        <v>124.08</v>
      </c>
      <c r="G11" s="169"/>
      <c r="H11" s="169"/>
      <c r="I11" s="169"/>
      <c r="J11" s="167">
        <f aca="true" t="shared" si="0" ref="J11:J31">ROUND(F11*(N11),2)</f>
        <v>0</v>
      </c>
      <c r="K11" s="1">
        <f aca="true" t="shared" si="1" ref="K11:K31">ROUND(F11*(O11),2)</f>
        <v>0</v>
      </c>
      <c r="L11" s="1"/>
      <c r="M11" s="1"/>
      <c r="N11" s="1">
        <v>0</v>
      </c>
      <c r="O11" s="1"/>
      <c r="P11" s="166"/>
      <c r="Q11" s="172"/>
      <c r="R11" s="172"/>
      <c r="S11" s="166"/>
      <c r="Z11">
        <v>0</v>
      </c>
    </row>
    <row r="12" spans="1:26" ht="24.75" customHeight="1">
      <c r="A12" s="170"/>
      <c r="B12" s="167" t="s">
        <v>84</v>
      </c>
      <c r="C12" s="171" t="s">
        <v>88</v>
      </c>
      <c r="D12" s="167" t="s">
        <v>89</v>
      </c>
      <c r="E12" s="167" t="s">
        <v>87</v>
      </c>
      <c r="F12" s="168">
        <v>330.88</v>
      </c>
      <c r="G12" s="169"/>
      <c r="H12" s="169"/>
      <c r="I12" s="169"/>
      <c r="J12" s="167">
        <f t="shared" si="0"/>
        <v>0</v>
      </c>
      <c r="K12" s="1">
        <f t="shared" si="1"/>
        <v>0</v>
      </c>
      <c r="L12" s="1"/>
      <c r="M12" s="1"/>
      <c r="N12" s="1">
        <v>0</v>
      </c>
      <c r="O12" s="1"/>
      <c r="P12" s="166"/>
      <c r="Q12" s="172"/>
      <c r="R12" s="172"/>
      <c r="S12" s="166"/>
      <c r="Z12">
        <v>0</v>
      </c>
    </row>
    <row r="13" spans="1:26" ht="24.75" customHeight="1">
      <c r="A13" s="170"/>
      <c r="B13" s="167" t="s">
        <v>84</v>
      </c>
      <c r="C13" s="171" t="s">
        <v>90</v>
      </c>
      <c r="D13" s="167" t="s">
        <v>91</v>
      </c>
      <c r="E13" s="167" t="s">
        <v>87</v>
      </c>
      <c r="F13" s="168">
        <v>330.88</v>
      </c>
      <c r="G13" s="169"/>
      <c r="H13" s="169"/>
      <c r="I13" s="169"/>
      <c r="J13" s="167">
        <f t="shared" si="0"/>
        <v>0</v>
      </c>
      <c r="K13" s="1">
        <f t="shared" si="1"/>
        <v>0</v>
      </c>
      <c r="L13" s="1"/>
      <c r="M13" s="1"/>
      <c r="N13" s="1">
        <v>0</v>
      </c>
      <c r="O13" s="1"/>
      <c r="P13" s="166"/>
      <c r="Q13" s="172"/>
      <c r="R13" s="172"/>
      <c r="S13" s="166"/>
      <c r="Z13">
        <v>0</v>
      </c>
    </row>
    <row r="14" spans="1:26" ht="24.75" customHeight="1">
      <c r="A14" s="170"/>
      <c r="B14" s="167" t="s">
        <v>84</v>
      </c>
      <c r="C14" s="171" t="s">
        <v>92</v>
      </c>
      <c r="D14" s="167" t="s">
        <v>93</v>
      </c>
      <c r="E14" s="167" t="s">
        <v>87</v>
      </c>
      <c r="F14" s="168">
        <v>14.3496</v>
      </c>
      <c r="G14" s="169"/>
      <c r="H14" s="169"/>
      <c r="I14" s="169"/>
      <c r="J14" s="167">
        <f t="shared" si="0"/>
        <v>0</v>
      </c>
      <c r="K14" s="1">
        <f t="shared" si="1"/>
        <v>0</v>
      </c>
      <c r="L14" s="1"/>
      <c r="M14" s="1"/>
      <c r="N14" s="1">
        <v>0</v>
      </c>
      <c r="O14" s="1"/>
      <c r="P14" s="166"/>
      <c r="Q14" s="172"/>
      <c r="R14" s="172"/>
      <c r="S14" s="166"/>
      <c r="Z14">
        <v>0</v>
      </c>
    </row>
    <row r="15" spans="1:26" ht="24.75" customHeight="1">
      <c r="A15" s="170"/>
      <c r="B15" s="167" t="s">
        <v>84</v>
      </c>
      <c r="C15" s="171" t="s">
        <v>94</v>
      </c>
      <c r="D15" s="167" t="s">
        <v>95</v>
      </c>
      <c r="E15" s="167" t="s">
        <v>87</v>
      </c>
      <c r="F15" s="168">
        <v>43.813172</v>
      </c>
      <c r="G15" s="169"/>
      <c r="H15" s="169"/>
      <c r="I15" s="169"/>
      <c r="J15" s="167">
        <f t="shared" si="0"/>
        <v>0</v>
      </c>
      <c r="K15" s="1">
        <f t="shared" si="1"/>
        <v>0</v>
      </c>
      <c r="L15" s="1"/>
      <c r="M15" s="1"/>
      <c r="N15" s="1">
        <v>0</v>
      </c>
      <c r="O15" s="1"/>
      <c r="P15" s="166"/>
      <c r="Q15" s="172"/>
      <c r="R15" s="172"/>
      <c r="S15" s="166"/>
      <c r="Z15">
        <v>0</v>
      </c>
    </row>
    <row r="16" spans="1:26" ht="24.75" customHeight="1">
      <c r="A16" s="170"/>
      <c r="B16" s="167" t="s">
        <v>84</v>
      </c>
      <c r="C16" s="171" t="s">
        <v>96</v>
      </c>
      <c r="D16" s="167" t="s">
        <v>97</v>
      </c>
      <c r="E16" s="167" t="s">
        <v>87</v>
      </c>
      <c r="F16" s="168">
        <v>513.123</v>
      </c>
      <c r="G16" s="169"/>
      <c r="H16" s="169"/>
      <c r="I16" s="169"/>
      <c r="J16" s="167">
        <f t="shared" si="0"/>
        <v>0</v>
      </c>
      <c r="K16" s="1">
        <f t="shared" si="1"/>
        <v>0</v>
      </c>
      <c r="L16" s="1"/>
      <c r="M16" s="1"/>
      <c r="N16" s="1">
        <v>0</v>
      </c>
      <c r="O16" s="1"/>
      <c r="P16" s="166"/>
      <c r="Q16" s="172"/>
      <c r="R16" s="172"/>
      <c r="S16" s="166"/>
      <c r="Z16">
        <v>0</v>
      </c>
    </row>
    <row r="17" spans="1:26" ht="24.75" customHeight="1">
      <c r="A17" s="170"/>
      <c r="B17" s="167" t="s">
        <v>84</v>
      </c>
      <c r="C17" s="171" t="s">
        <v>98</v>
      </c>
      <c r="D17" s="167" t="s">
        <v>99</v>
      </c>
      <c r="E17" s="167" t="s">
        <v>87</v>
      </c>
      <c r="F17" s="168">
        <v>513.123</v>
      </c>
      <c r="G17" s="169"/>
      <c r="H17" s="169"/>
      <c r="I17" s="169"/>
      <c r="J17" s="167">
        <f t="shared" si="0"/>
        <v>0</v>
      </c>
      <c r="K17" s="1">
        <f t="shared" si="1"/>
        <v>0</v>
      </c>
      <c r="L17" s="1"/>
      <c r="M17" s="1"/>
      <c r="N17" s="1">
        <v>0</v>
      </c>
      <c r="O17" s="1"/>
      <c r="P17" s="166"/>
      <c r="Q17" s="172"/>
      <c r="R17" s="172"/>
      <c r="S17" s="166"/>
      <c r="Z17">
        <v>0</v>
      </c>
    </row>
    <row r="18" spans="1:26" ht="24.75" customHeight="1">
      <c r="A18" s="170"/>
      <c r="B18" s="167" t="s">
        <v>84</v>
      </c>
      <c r="C18" s="171" t="s">
        <v>100</v>
      </c>
      <c r="D18" s="167" t="s">
        <v>101</v>
      </c>
      <c r="E18" s="167" t="s">
        <v>87</v>
      </c>
      <c r="F18" s="168">
        <v>513.123</v>
      </c>
      <c r="G18" s="169"/>
      <c r="H18" s="169"/>
      <c r="I18" s="169"/>
      <c r="J18" s="167">
        <f t="shared" si="0"/>
        <v>0</v>
      </c>
      <c r="K18" s="1">
        <f t="shared" si="1"/>
        <v>0</v>
      </c>
      <c r="L18" s="1"/>
      <c r="M18" s="1"/>
      <c r="N18" s="1">
        <v>0</v>
      </c>
      <c r="O18" s="1"/>
      <c r="P18" s="166"/>
      <c r="Q18" s="172"/>
      <c r="R18" s="172"/>
      <c r="S18" s="166"/>
      <c r="Z18">
        <v>0</v>
      </c>
    </row>
    <row r="19" spans="1:26" ht="24.75" customHeight="1">
      <c r="A19" s="170"/>
      <c r="B19" s="167" t="s">
        <v>84</v>
      </c>
      <c r="C19" s="171" t="s">
        <v>102</v>
      </c>
      <c r="D19" s="167" t="s">
        <v>103</v>
      </c>
      <c r="E19" s="167" t="s">
        <v>87</v>
      </c>
      <c r="F19" s="168">
        <v>513.123</v>
      </c>
      <c r="G19" s="169"/>
      <c r="H19" s="169"/>
      <c r="I19" s="169"/>
      <c r="J19" s="167">
        <f t="shared" si="0"/>
        <v>0</v>
      </c>
      <c r="K19" s="1">
        <f t="shared" si="1"/>
        <v>0</v>
      </c>
      <c r="L19" s="1"/>
      <c r="M19" s="1"/>
      <c r="N19" s="1">
        <v>0</v>
      </c>
      <c r="O19" s="1"/>
      <c r="P19" s="166"/>
      <c r="Q19" s="172"/>
      <c r="R19" s="172"/>
      <c r="S19" s="166"/>
      <c r="Z19">
        <v>0</v>
      </c>
    </row>
    <row r="20" spans="1:26" ht="24.75" customHeight="1">
      <c r="A20" s="170"/>
      <c r="B20" s="167" t="s">
        <v>84</v>
      </c>
      <c r="C20" s="171" t="s">
        <v>104</v>
      </c>
      <c r="D20" s="167" t="s">
        <v>105</v>
      </c>
      <c r="E20" s="167" t="s">
        <v>106</v>
      </c>
      <c r="F20" s="168">
        <v>13.5</v>
      </c>
      <c r="G20" s="169"/>
      <c r="H20" s="169"/>
      <c r="I20" s="169"/>
      <c r="J20" s="167">
        <f t="shared" si="0"/>
        <v>0</v>
      </c>
      <c r="K20" s="1">
        <f t="shared" si="1"/>
        <v>0</v>
      </c>
      <c r="L20" s="1"/>
      <c r="M20" s="1"/>
      <c r="N20" s="1">
        <v>0</v>
      </c>
      <c r="O20" s="1"/>
      <c r="P20" s="166"/>
      <c r="Q20" s="172"/>
      <c r="R20" s="172"/>
      <c r="S20" s="166"/>
      <c r="Z20">
        <v>0</v>
      </c>
    </row>
    <row r="21" spans="1:26" ht="24.75" customHeight="1">
      <c r="A21" s="170"/>
      <c r="B21" s="167" t="s">
        <v>84</v>
      </c>
      <c r="C21" s="171" t="s">
        <v>104</v>
      </c>
      <c r="D21" s="167" t="s">
        <v>107</v>
      </c>
      <c r="E21" s="167" t="s">
        <v>106</v>
      </c>
      <c r="F21" s="168">
        <v>827.2</v>
      </c>
      <c r="G21" s="169"/>
      <c r="H21" s="169"/>
      <c r="I21" s="169"/>
      <c r="J21" s="167">
        <f t="shared" si="0"/>
        <v>0</v>
      </c>
      <c r="K21" s="1">
        <f t="shared" si="1"/>
        <v>0</v>
      </c>
      <c r="L21" s="1"/>
      <c r="M21" s="1"/>
      <c r="N21" s="1">
        <v>0</v>
      </c>
      <c r="O21" s="1"/>
      <c r="P21" s="166"/>
      <c r="Q21" s="172"/>
      <c r="R21" s="172"/>
      <c r="S21" s="166"/>
      <c r="Z21">
        <v>0</v>
      </c>
    </row>
    <row r="22" spans="1:26" ht="24.75" customHeight="1">
      <c r="A22" s="170"/>
      <c r="B22" s="167" t="s">
        <v>108</v>
      </c>
      <c r="C22" s="171" t="s">
        <v>109</v>
      </c>
      <c r="D22" s="167" t="s">
        <v>110</v>
      </c>
      <c r="E22" s="167" t="s">
        <v>106</v>
      </c>
      <c r="F22" s="168">
        <v>827.2</v>
      </c>
      <c r="G22" s="169"/>
      <c r="H22" s="169"/>
      <c r="I22" s="169"/>
      <c r="J22" s="167">
        <f t="shared" si="0"/>
        <v>0</v>
      </c>
      <c r="K22" s="1">
        <f t="shared" si="1"/>
        <v>0</v>
      </c>
      <c r="L22" s="1"/>
      <c r="M22" s="1"/>
      <c r="N22" s="1">
        <v>0</v>
      </c>
      <c r="O22" s="1"/>
      <c r="P22" s="166"/>
      <c r="Q22" s="172"/>
      <c r="R22" s="172"/>
      <c r="S22" s="166"/>
      <c r="Z22">
        <v>0</v>
      </c>
    </row>
    <row r="23" spans="1:26" ht="24.75" customHeight="1">
      <c r="A23" s="170"/>
      <c r="B23" s="167" t="s">
        <v>111</v>
      </c>
      <c r="C23" s="171" t="s">
        <v>112</v>
      </c>
      <c r="D23" s="167" t="s">
        <v>113</v>
      </c>
      <c r="E23" s="167" t="s">
        <v>106</v>
      </c>
      <c r="F23" s="168">
        <v>318.25</v>
      </c>
      <c r="G23" s="169"/>
      <c r="H23" s="169"/>
      <c r="I23" s="169"/>
      <c r="J23" s="167">
        <f t="shared" si="0"/>
        <v>0</v>
      </c>
      <c r="K23" s="1">
        <f t="shared" si="1"/>
        <v>0</v>
      </c>
      <c r="L23" s="1"/>
      <c r="M23" s="1"/>
      <c r="N23" s="1">
        <v>0</v>
      </c>
      <c r="O23" s="1"/>
      <c r="P23" s="166"/>
      <c r="Q23" s="172"/>
      <c r="R23" s="172"/>
      <c r="S23" s="166">
        <f>ROUND(F23*(X23),3)</f>
        <v>159.125</v>
      </c>
      <c r="X23">
        <v>0.5</v>
      </c>
      <c r="Z23">
        <v>0</v>
      </c>
    </row>
    <row r="24" spans="1:26" ht="24.75" customHeight="1">
      <c r="A24" s="170"/>
      <c r="B24" s="167" t="s">
        <v>111</v>
      </c>
      <c r="C24" s="171" t="s">
        <v>114</v>
      </c>
      <c r="D24" s="167" t="s">
        <v>115</v>
      </c>
      <c r="E24" s="167" t="s">
        <v>106</v>
      </c>
      <c r="F24" s="168">
        <v>318.25</v>
      </c>
      <c r="G24" s="169"/>
      <c r="H24" s="169"/>
      <c r="I24" s="169"/>
      <c r="J24" s="167">
        <f t="shared" si="0"/>
        <v>0</v>
      </c>
      <c r="K24" s="1">
        <f t="shared" si="1"/>
        <v>0</v>
      </c>
      <c r="L24" s="1"/>
      <c r="M24" s="1"/>
      <c r="N24" s="1">
        <v>0</v>
      </c>
      <c r="O24" s="1"/>
      <c r="P24" s="166"/>
      <c r="Q24" s="172"/>
      <c r="R24" s="172"/>
      <c r="S24" s="166">
        <f>ROUND(F24*(X24),3)</f>
        <v>57.603</v>
      </c>
      <c r="X24">
        <v>0.181</v>
      </c>
      <c r="Z24">
        <v>0</v>
      </c>
    </row>
    <row r="25" spans="1:26" ht="24.75" customHeight="1">
      <c r="A25" s="170"/>
      <c r="B25" s="167" t="s">
        <v>111</v>
      </c>
      <c r="C25" s="171" t="s">
        <v>116</v>
      </c>
      <c r="D25" s="167" t="s">
        <v>117</v>
      </c>
      <c r="E25" s="167" t="s">
        <v>118</v>
      </c>
      <c r="F25" s="168">
        <v>75.28</v>
      </c>
      <c r="G25" s="169"/>
      <c r="H25" s="169"/>
      <c r="I25" s="169"/>
      <c r="J25" s="167">
        <f t="shared" si="0"/>
        <v>0</v>
      </c>
      <c r="K25" s="1">
        <f t="shared" si="1"/>
        <v>0</v>
      </c>
      <c r="L25" s="1"/>
      <c r="M25" s="1"/>
      <c r="N25" s="1">
        <v>0</v>
      </c>
      <c r="O25" s="1"/>
      <c r="P25" s="166"/>
      <c r="Q25" s="172"/>
      <c r="R25" s="172"/>
      <c r="S25" s="166">
        <f>ROUND(F25*(X25),3)</f>
        <v>10.916</v>
      </c>
      <c r="X25">
        <v>0.145</v>
      </c>
      <c r="Z25">
        <v>0</v>
      </c>
    </row>
    <row r="26" spans="1:26" ht="24.75" customHeight="1">
      <c r="A26" s="170"/>
      <c r="B26" s="167" t="s">
        <v>119</v>
      </c>
      <c r="C26" s="171" t="s">
        <v>120</v>
      </c>
      <c r="D26" s="167" t="s">
        <v>121</v>
      </c>
      <c r="E26" s="167" t="s">
        <v>87</v>
      </c>
      <c r="F26" s="168">
        <v>10.8</v>
      </c>
      <c r="G26" s="169"/>
      <c r="H26" s="169"/>
      <c r="I26" s="169"/>
      <c r="J26" s="167">
        <f t="shared" si="0"/>
        <v>0</v>
      </c>
      <c r="K26" s="1">
        <f t="shared" si="1"/>
        <v>0</v>
      </c>
      <c r="L26" s="1"/>
      <c r="M26" s="1"/>
      <c r="N26" s="1">
        <v>0</v>
      </c>
      <c r="O26" s="1"/>
      <c r="P26" s="166"/>
      <c r="Q26" s="172"/>
      <c r="R26" s="172"/>
      <c r="S26" s="166"/>
      <c r="Z26">
        <v>0</v>
      </c>
    </row>
    <row r="27" spans="1:26" ht="24.75" customHeight="1">
      <c r="A27" s="170"/>
      <c r="B27" s="167" t="s">
        <v>122</v>
      </c>
      <c r="C27" s="171" t="s">
        <v>123</v>
      </c>
      <c r="D27" s="167" t="s">
        <v>124</v>
      </c>
      <c r="E27" s="167" t="s">
        <v>87</v>
      </c>
      <c r="F27" s="168">
        <v>10.8</v>
      </c>
      <c r="G27" s="169"/>
      <c r="H27" s="169"/>
      <c r="I27" s="169"/>
      <c r="J27" s="167">
        <f t="shared" si="0"/>
        <v>0</v>
      </c>
      <c r="K27" s="1">
        <f t="shared" si="1"/>
        <v>0</v>
      </c>
      <c r="L27" s="1"/>
      <c r="M27" s="1"/>
      <c r="N27" s="1">
        <v>0</v>
      </c>
      <c r="O27" s="1"/>
      <c r="P27" s="166"/>
      <c r="Q27" s="172"/>
      <c r="R27" s="172"/>
      <c r="S27" s="166"/>
      <c r="Z27">
        <v>0</v>
      </c>
    </row>
    <row r="28" spans="1:26" ht="24.75" customHeight="1">
      <c r="A28" s="170"/>
      <c r="B28" s="167" t="s">
        <v>125</v>
      </c>
      <c r="C28" s="171" t="s">
        <v>126</v>
      </c>
      <c r="D28" s="167" t="s">
        <v>127</v>
      </c>
      <c r="E28" s="167" t="s">
        <v>128</v>
      </c>
      <c r="F28" s="168">
        <v>6</v>
      </c>
      <c r="G28" s="169"/>
      <c r="H28" s="169"/>
      <c r="I28" s="169"/>
      <c r="J28" s="167">
        <f t="shared" si="0"/>
        <v>0</v>
      </c>
      <c r="K28" s="1">
        <f t="shared" si="1"/>
        <v>0</v>
      </c>
      <c r="L28" s="1"/>
      <c r="M28" s="1"/>
      <c r="N28" s="1">
        <v>0</v>
      </c>
      <c r="O28" s="1"/>
      <c r="P28" s="166"/>
      <c r="Q28" s="172"/>
      <c r="R28" s="172"/>
      <c r="S28" s="166"/>
      <c r="Z28">
        <v>0</v>
      </c>
    </row>
    <row r="29" spans="1:26" ht="24.75" customHeight="1">
      <c r="A29" s="170"/>
      <c r="B29" s="167" t="s">
        <v>125</v>
      </c>
      <c r="C29" s="171" t="s">
        <v>129</v>
      </c>
      <c r="D29" s="167" t="s">
        <v>130</v>
      </c>
      <c r="E29" s="167" t="s">
        <v>128</v>
      </c>
      <c r="F29" s="168">
        <v>6</v>
      </c>
      <c r="G29" s="169"/>
      <c r="H29" s="169"/>
      <c r="I29" s="169"/>
      <c r="J29" s="167">
        <f t="shared" si="0"/>
        <v>0</v>
      </c>
      <c r="K29" s="1">
        <f t="shared" si="1"/>
        <v>0</v>
      </c>
      <c r="L29" s="1"/>
      <c r="M29" s="1"/>
      <c r="N29" s="1">
        <v>0</v>
      </c>
      <c r="O29" s="1"/>
      <c r="P29" s="166"/>
      <c r="Q29" s="172"/>
      <c r="R29" s="172"/>
      <c r="S29" s="166"/>
      <c r="Z29">
        <v>0</v>
      </c>
    </row>
    <row r="30" spans="1:26" ht="24.75" customHeight="1">
      <c r="A30" s="170"/>
      <c r="B30" s="167" t="s">
        <v>131</v>
      </c>
      <c r="C30" s="171" t="s">
        <v>132</v>
      </c>
      <c r="D30" s="167" t="s">
        <v>133</v>
      </c>
      <c r="E30" s="167" t="s">
        <v>128</v>
      </c>
      <c r="F30" s="168">
        <v>6</v>
      </c>
      <c r="G30" s="169"/>
      <c r="H30" s="169"/>
      <c r="I30" s="169"/>
      <c r="J30" s="167">
        <f t="shared" si="0"/>
        <v>0</v>
      </c>
      <c r="K30" s="1">
        <f t="shared" si="1"/>
        <v>0</v>
      </c>
      <c r="L30" s="1"/>
      <c r="M30" s="1">
        <f>ROUND(F30*(H30),2)</f>
        <v>0</v>
      </c>
      <c r="N30" s="1">
        <v>0</v>
      </c>
      <c r="O30" s="1"/>
      <c r="P30" s="166">
        <f>ROUND(F30*(R30),3)</f>
        <v>0.24</v>
      </c>
      <c r="Q30" s="172"/>
      <c r="R30" s="172">
        <v>0.04</v>
      </c>
      <c r="S30" s="166"/>
      <c r="Z30">
        <v>0</v>
      </c>
    </row>
    <row r="31" spans="1:26" ht="24.75" customHeight="1">
      <c r="A31" s="170"/>
      <c r="B31" s="167" t="s">
        <v>131</v>
      </c>
      <c r="C31" s="171" t="s">
        <v>134</v>
      </c>
      <c r="D31" s="167" t="s">
        <v>135</v>
      </c>
      <c r="E31" s="167" t="s">
        <v>128</v>
      </c>
      <c r="F31" s="168">
        <v>6</v>
      </c>
      <c r="G31" s="169"/>
      <c r="H31" s="169"/>
      <c r="I31" s="169"/>
      <c r="J31" s="167">
        <f t="shared" si="0"/>
        <v>0</v>
      </c>
      <c r="K31" s="1">
        <f t="shared" si="1"/>
        <v>0</v>
      </c>
      <c r="L31" s="1"/>
      <c r="M31" s="1">
        <f>ROUND(F31*(H31),2)</f>
        <v>0</v>
      </c>
      <c r="N31" s="1">
        <v>0</v>
      </c>
      <c r="O31" s="1"/>
      <c r="P31" s="166">
        <f>ROUND(F31*(R31),3)</f>
        <v>0.24</v>
      </c>
      <c r="Q31" s="172"/>
      <c r="R31" s="172">
        <v>0.04</v>
      </c>
      <c r="S31" s="166"/>
      <c r="Z31">
        <v>0</v>
      </c>
    </row>
    <row r="32" spans="1:26" ht="15">
      <c r="A32" s="155"/>
      <c r="B32" s="155"/>
      <c r="C32" s="155"/>
      <c r="D32" s="155" t="s">
        <v>62</v>
      </c>
      <c r="E32" s="155"/>
      <c r="F32" s="166"/>
      <c r="G32" s="158">
        <f>ROUND((SUM(L10:L31))/1,2)</f>
        <v>0</v>
      </c>
      <c r="H32" s="158">
        <f>ROUND((SUM(M10:M31))/1,2)</f>
        <v>0</v>
      </c>
      <c r="I32" s="158">
        <f>ROUND((SUM(I10:I31))/1,2)</f>
        <v>0</v>
      </c>
      <c r="J32" s="155"/>
      <c r="K32" s="155"/>
      <c r="L32" s="155">
        <f>ROUND((SUM(L10:L31))/1,2)</f>
        <v>0</v>
      </c>
      <c r="M32" s="155">
        <f>ROUND((SUM(M10:M31))/1,2)</f>
        <v>0</v>
      </c>
      <c r="N32" s="155"/>
      <c r="O32" s="155"/>
      <c r="P32" s="173">
        <f>ROUND((SUM(P10:P31))/1,2)</f>
        <v>0.48</v>
      </c>
      <c r="Q32" s="152"/>
      <c r="R32" s="152"/>
      <c r="S32" s="173">
        <f>ROUND((SUM(S10:S31))/1,2)</f>
        <v>227.64</v>
      </c>
      <c r="T32" s="152"/>
      <c r="U32" s="152"/>
      <c r="V32" s="152"/>
      <c r="W32" s="152"/>
      <c r="X32" s="152"/>
      <c r="Y32" s="152"/>
      <c r="Z32" s="152"/>
    </row>
    <row r="33" spans="1:19" ht="15">
      <c r="A33" s="1"/>
      <c r="B33" s="1"/>
      <c r="C33" s="1"/>
      <c r="D33" s="1"/>
      <c r="E33" s="1"/>
      <c r="F33" s="162"/>
      <c r="G33" s="148"/>
      <c r="H33" s="148"/>
      <c r="I33" s="148"/>
      <c r="J33" s="1"/>
      <c r="K33" s="1"/>
      <c r="L33" s="1"/>
      <c r="M33" s="1"/>
      <c r="N33" s="1"/>
      <c r="O33" s="1"/>
      <c r="P33" s="1"/>
      <c r="S33" s="1"/>
    </row>
    <row r="34" spans="1:26" ht="15">
      <c r="A34" s="155"/>
      <c r="B34" s="155"/>
      <c r="C34" s="155"/>
      <c r="D34" s="155" t="s">
        <v>63</v>
      </c>
      <c r="E34" s="155"/>
      <c r="F34" s="166"/>
      <c r="G34" s="156"/>
      <c r="H34" s="156"/>
      <c r="I34" s="156"/>
      <c r="J34" s="155"/>
      <c r="K34" s="155"/>
      <c r="L34" s="155"/>
      <c r="M34" s="155"/>
      <c r="N34" s="155"/>
      <c r="O34" s="155"/>
      <c r="P34" s="155"/>
      <c r="Q34" s="152"/>
      <c r="R34" s="152"/>
      <c r="S34" s="155"/>
      <c r="T34" s="152"/>
      <c r="U34" s="152"/>
      <c r="V34" s="152"/>
      <c r="W34" s="152"/>
      <c r="X34" s="152"/>
      <c r="Y34" s="152"/>
      <c r="Z34" s="152"/>
    </row>
    <row r="35" spans="1:26" ht="24.75" customHeight="1">
      <c r="A35" s="170"/>
      <c r="B35" s="167" t="s">
        <v>136</v>
      </c>
      <c r="C35" s="171" t="s">
        <v>137</v>
      </c>
      <c r="D35" s="167" t="s">
        <v>138</v>
      </c>
      <c r="E35" s="167" t="s">
        <v>87</v>
      </c>
      <c r="F35" s="168">
        <v>1.5800999999999998</v>
      </c>
      <c r="G35" s="169"/>
      <c r="H35" s="169"/>
      <c r="I35" s="169"/>
      <c r="J35" s="167">
        <f aca="true" t="shared" si="2" ref="J35:J44">ROUND(F35*(N35),2)</f>
        <v>0</v>
      </c>
      <c r="K35" s="1">
        <f aca="true" t="shared" si="3" ref="K35:K44">ROUND(F35*(O35),2)</f>
        <v>0</v>
      </c>
      <c r="L35" s="1"/>
      <c r="M35" s="1"/>
      <c r="N35" s="1">
        <v>0</v>
      </c>
      <c r="O35" s="1"/>
      <c r="P35" s="166"/>
      <c r="Q35" s="172"/>
      <c r="R35" s="172"/>
      <c r="S35" s="166"/>
      <c r="Z35">
        <v>0</v>
      </c>
    </row>
    <row r="36" spans="1:26" ht="24.75" customHeight="1">
      <c r="A36" s="170"/>
      <c r="B36" s="167" t="s">
        <v>139</v>
      </c>
      <c r="C36" s="171" t="s">
        <v>140</v>
      </c>
      <c r="D36" s="167" t="s">
        <v>141</v>
      </c>
      <c r="E36" s="167" t="s">
        <v>87</v>
      </c>
      <c r="F36" s="168">
        <v>7.503</v>
      </c>
      <c r="G36" s="169"/>
      <c r="H36" s="169"/>
      <c r="I36" s="169"/>
      <c r="J36" s="167">
        <f t="shared" si="2"/>
        <v>0</v>
      </c>
      <c r="K36" s="1">
        <f t="shared" si="3"/>
        <v>0</v>
      </c>
      <c r="L36" s="1"/>
      <c r="M36" s="1"/>
      <c r="N36" s="1">
        <v>0</v>
      </c>
      <c r="O36" s="1"/>
      <c r="P36" s="166"/>
      <c r="Q36" s="172"/>
      <c r="R36" s="172"/>
      <c r="S36" s="166"/>
      <c r="Z36">
        <v>0</v>
      </c>
    </row>
    <row r="37" spans="1:26" ht="24.75" customHeight="1">
      <c r="A37" s="170"/>
      <c r="B37" s="167" t="s">
        <v>139</v>
      </c>
      <c r="C37" s="171" t="s">
        <v>142</v>
      </c>
      <c r="D37" s="167" t="s">
        <v>143</v>
      </c>
      <c r="E37" s="167" t="s">
        <v>87</v>
      </c>
      <c r="F37" s="168">
        <v>14.3496</v>
      </c>
      <c r="G37" s="169"/>
      <c r="H37" s="169"/>
      <c r="I37" s="169"/>
      <c r="J37" s="167">
        <f t="shared" si="2"/>
        <v>0</v>
      </c>
      <c r="K37" s="1">
        <f t="shared" si="3"/>
        <v>0</v>
      </c>
      <c r="L37" s="1"/>
      <c r="M37" s="1"/>
      <c r="N37" s="1">
        <v>0</v>
      </c>
      <c r="O37" s="1"/>
      <c r="P37" s="166">
        <f>ROUND(F37*(R37),3)</f>
        <v>34.152</v>
      </c>
      <c r="Q37" s="172"/>
      <c r="R37" s="172">
        <v>2.38</v>
      </c>
      <c r="S37" s="166"/>
      <c r="Z37">
        <v>0</v>
      </c>
    </row>
    <row r="38" spans="1:26" ht="24.75" customHeight="1">
      <c r="A38" s="170"/>
      <c r="B38" s="167" t="s">
        <v>139</v>
      </c>
      <c r="C38" s="171" t="s">
        <v>144</v>
      </c>
      <c r="D38" s="167" t="s">
        <v>145</v>
      </c>
      <c r="E38" s="167" t="s">
        <v>146</v>
      </c>
      <c r="F38" s="168">
        <v>0.861</v>
      </c>
      <c r="G38" s="169"/>
      <c r="H38" s="169"/>
      <c r="I38" s="169"/>
      <c r="J38" s="167">
        <f t="shared" si="2"/>
        <v>0</v>
      </c>
      <c r="K38" s="1">
        <f t="shared" si="3"/>
        <v>0</v>
      </c>
      <c r="L38" s="1"/>
      <c r="M38" s="1"/>
      <c r="N38" s="1">
        <v>0</v>
      </c>
      <c r="O38" s="1"/>
      <c r="P38" s="166">
        <f>ROUND(F38*(R38),3)</f>
        <v>0.977</v>
      </c>
      <c r="Q38" s="172"/>
      <c r="R38" s="172">
        <v>1.13444</v>
      </c>
      <c r="S38" s="166"/>
      <c r="Z38">
        <v>0</v>
      </c>
    </row>
    <row r="39" spans="1:26" ht="24.75" customHeight="1">
      <c r="A39" s="170"/>
      <c r="B39" s="167" t="s">
        <v>139</v>
      </c>
      <c r="C39" s="171" t="s">
        <v>147</v>
      </c>
      <c r="D39" s="167" t="s">
        <v>148</v>
      </c>
      <c r="E39" s="167" t="s">
        <v>128</v>
      </c>
      <c r="F39" s="168">
        <v>68</v>
      </c>
      <c r="G39" s="169"/>
      <c r="H39" s="169"/>
      <c r="I39" s="169"/>
      <c r="J39" s="167">
        <f t="shared" si="2"/>
        <v>0</v>
      </c>
      <c r="K39" s="1">
        <f t="shared" si="3"/>
        <v>0</v>
      </c>
      <c r="L39" s="1"/>
      <c r="M39" s="1"/>
      <c r="N39" s="1">
        <v>0</v>
      </c>
      <c r="O39" s="1"/>
      <c r="P39" s="166">
        <f>ROUND(F39*(R39),3)</f>
        <v>6.222</v>
      </c>
      <c r="Q39" s="172"/>
      <c r="R39" s="172">
        <v>0.091502204</v>
      </c>
      <c r="S39" s="166"/>
      <c r="Z39">
        <v>0</v>
      </c>
    </row>
    <row r="40" spans="1:26" ht="24.75" customHeight="1">
      <c r="A40" s="170"/>
      <c r="B40" s="167" t="s">
        <v>149</v>
      </c>
      <c r="C40" s="171" t="s">
        <v>150</v>
      </c>
      <c r="D40" s="167" t="s">
        <v>151</v>
      </c>
      <c r="E40" s="167" t="s">
        <v>128</v>
      </c>
      <c r="F40" s="168">
        <v>6</v>
      </c>
      <c r="G40" s="169"/>
      <c r="H40" s="169"/>
      <c r="I40" s="169"/>
      <c r="J40" s="167">
        <f t="shared" si="2"/>
        <v>0</v>
      </c>
      <c r="K40" s="1">
        <f t="shared" si="3"/>
        <v>0</v>
      </c>
      <c r="L40" s="1"/>
      <c r="M40" s="1">
        <f>ROUND(F40*(H40),2)</f>
        <v>0</v>
      </c>
      <c r="N40" s="1">
        <v>0</v>
      </c>
      <c r="O40" s="1"/>
      <c r="P40" s="166"/>
      <c r="Q40" s="172"/>
      <c r="R40" s="172"/>
      <c r="S40" s="166"/>
      <c r="Z40">
        <v>0</v>
      </c>
    </row>
    <row r="41" spans="1:26" ht="24.75" customHeight="1">
      <c r="A41" s="170"/>
      <c r="B41" s="167" t="s">
        <v>149</v>
      </c>
      <c r="C41" s="171" t="s">
        <v>152</v>
      </c>
      <c r="D41" s="167" t="s">
        <v>153</v>
      </c>
      <c r="E41" s="167" t="s">
        <v>128</v>
      </c>
      <c r="F41" s="168">
        <v>4</v>
      </c>
      <c r="G41" s="169"/>
      <c r="H41" s="169"/>
      <c r="I41" s="169"/>
      <c r="J41" s="167">
        <f t="shared" si="2"/>
        <v>0</v>
      </c>
      <c r="K41" s="1">
        <f t="shared" si="3"/>
        <v>0</v>
      </c>
      <c r="L41" s="1"/>
      <c r="M41" s="1">
        <f>ROUND(F41*(H41),2)</f>
        <v>0</v>
      </c>
      <c r="N41" s="1">
        <v>0</v>
      </c>
      <c r="O41" s="1"/>
      <c r="P41" s="166"/>
      <c r="Q41" s="172"/>
      <c r="R41" s="172"/>
      <c r="S41" s="166"/>
      <c r="Z41">
        <v>0</v>
      </c>
    </row>
    <row r="42" spans="1:26" ht="24.75" customHeight="1">
      <c r="A42" s="170"/>
      <c r="B42" s="167" t="s">
        <v>149</v>
      </c>
      <c r="C42" s="171" t="s">
        <v>154</v>
      </c>
      <c r="D42" s="167" t="s">
        <v>155</v>
      </c>
      <c r="E42" s="167" t="s">
        <v>128</v>
      </c>
      <c r="F42" s="168">
        <v>4</v>
      </c>
      <c r="G42" s="169"/>
      <c r="H42" s="169"/>
      <c r="I42" s="169"/>
      <c r="J42" s="167">
        <f t="shared" si="2"/>
        <v>0</v>
      </c>
      <c r="K42" s="1">
        <f t="shared" si="3"/>
        <v>0</v>
      </c>
      <c r="L42" s="1"/>
      <c r="M42" s="1">
        <f>ROUND(F42*(H42),2)</f>
        <v>0</v>
      </c>
      <c r="N42" s="1">
        <v>0</v>
      </c>
      <c r="O42" s="1"/>
      <c r="P42" s="166"/>
      <c r="Q42" s="172"/>
      <c r="R42" s="172"/>
      <c r="S42" s="166"/>
      <c r="Z42">
        <v>0</v>
      </c>
    </row>
    <row r="43" spans="1:26" ht="24.75" customHeight="1">
      <c r="A43" s="170"/>
      <c r="B43" s="167" t="s">
        <v>149</v>
      </c>
      <c r="C43" s="171" t="s">
        <v>156</v>
      </c>
      <c r="D43" s="167" t="s">
        <v>157</v>
      </c>
      <c r="E43" s="167" t="s">
        <v>128</v>
      </c>
      <c r="F43" s="168">
        <v>4</v>
      </c>
      <c r="G43" s="169"/>
      <c r="H43" s="169"/>
      <c r="I43" s="169"/>
      <c r="J43" s="167">
        <f t="shared" si="2"/>
        <v>0</v>
      </c>
      <c r="K43" s="1">
        <f t="shared" si="3"/>
        <v>0</v>
      </c>
      <c r="L43" s="1"/>
      <c r="M43" s="1">
        <f>ROUND(F43*(H43),2)</f>
        <v>0</v>
      </c>
      <c r="N43" s="1">
        <v>0</v>
      </c>
      <c r="O43" s="1"/>
      <c r="P43" s="166"/>
      <c r="Q43" s="172"/>
      <c r="R43" s="172"/>
      <c r="S43" s="166"/>
      <c r="Z43">
        <v>0</v>
      </c>
    </row>
    <row r="44" spans="1:26" ht="24.75" customHeight="1">
      <c r="A44" s="170"/>
      <c r="B44" s="167" t="s">
        <v>149</v>
      </c>
      <c r="C44" s="171" t="s">
        <v>158</v>
      </c>
      <c r="D44" s="167" t="s">
        <v>159</v>
      </c>
      <c r="E44" s="167" t="s">
        <v>128</v>
      </c>
      <c r="F44" s="168">
        <v>42</v>
      </c>
      <c r="G44" s="169"/>
      <c r="H44" s="169"/>
      <c r="I44" s="169"/>
      <c r="J44" s="167">
        <f t="shared" si="2"/>
        <v>0</v>
      </c>
      <c r="K44" s="1">
        <f t="shared" si="3"/>
        <v>0</v>
      </c>
      <c r="L44" s="1"/>
      <c r="M44" s="1">
        <f>ROUND(F44*(H44),2)</f>
        <v>0</v>
      </c>
      <c r="N44" s="1">
        <v>0</v>
      </c>
      <c r="O44" s="1"/>
      <c r="P44" s="166"/>
      <c r="Q44" s="172"/>
      <c r="R44" s="172"/>
      <c r="S44" s="166"/>
      <c r="Z44">
        <v>0</v>
      </c>
    </row>
    <row r="45" spans="1:26" ht="15">
      <c r="A45" s="155"/>
      <c r="B45" s="155"/>
      <c r="C45" s="155"/>
      <c r="D45" s="155" t="s">
        <v>63</v>
      </c>
      <c r="E45" s="155"/>
      <c r="F45" s="166"/>
      <c r="G45" s="158">
        <f>ROUND((SUM(L34:L44))/1,2)</f>
        <v>0</v>
      </c>
      <c r="H45" s="158">
        <f>ROUND((SUM(M34:M44))/1,2)</f>
        <v>0</v>
      </c>
      <c r="I45" s="158">
        <f>ROUND((SUM(I34:I44))/1,2)</f>
        <v>0</v>
      </c>
      <c r="J45" s="155"/>
      <c r="K45" s="155"/>
      <c r="L45" s="155">
        <f>ROUND((SUM(L34:L44))/1,2)</f>
        <v>0</v>
      </c>
      <c r="M45" s="155">
        <f>ROUND((SUM(M34:M44))/1,2)</f>
        <v>0</v>
      </c>
      <c r="N45" s="155"/>
      <c r="O45" s="155"/>
      <c r="P45" s="173">
        <f>ROUND((SUM(P34:P44))/1,2)</f>
        <v>41.35</v>
      </c>
      <c r="Q45" s="152"/>
      <c r="R45" s="152"/>
      <c r="S45" s="173">
        <f>ROUND((SUM(S34:S44))/1,2)</f>
        <v>0</v>
      </c>
      <c r="T45" s="152"/>
      <c r="U45" s="152"/>
      <c r="V45" s="152"/>
      <c r="W45" s="152"/>
      <c r="X45" s="152"/>
      <c r="Y45" s="152"/>
      <c r="Z45" s="152"/>
    </row>
    <row r="46" spans="1:19" ht="15">
      <c r="A46" s="1"/>
      <c r="B46" s="1"/>
      <c r="C46" s="1"/>
      <c r="D46" s="1"/>
      <c r="E46" s="1"/>
      <c r="F46" s="162"/>
      <c r="G46" s="148"/>
      <c r="H46" s="148"/>
      <c r="I46" s="148"/>
      <c r="J46" s="1"/>
      <c r="K46" s="1"/>
      <c r="L46" s="1"/>
      <c r="M46" s="1"/>
      <c r="N46" s="1"/>
      <c r="O46" s="1"/>
      <c r="P46" s="1"/>
      <c r="S46" s="1"/>
    </row>
    <row r="47" spans="1:26" ht="15">
      <c r="A47" s="155"/>
      <c r="B47" s="155"/>
      <c r="C47" s="155"/>
      <c r="D47" s="155" t="s">
        <v>64</v>
      </c>
      <c r="E47" s="155"/>
      <c r="F47" s="166"/>
      <c r="G47" s="156"/>
      <c r="H47" s="156"/>
      <c r="I47" s="156"/>
      <c r="J47" s="155"/>
      <c r="K47" s="155"/>
      <c r="L47" s="155"/>
      <c r="M47" s="155"/>
      <c r="N47" s="155"/>
      <c r="O47" s="155"/>
      <c r="P47" s="155"/>
      <c r="Q47" s="152"/>
      <c r="R47" s="152"/>
      <c r="S47" s="155"/>
      <c r="T47" s="152"/>
      <c r="U47" s="152"/>
      <c r="V47" s="152"/>
      <c r="W47" s="152"/>
      <c r="X47" s="152"/>
      <c r="Y47" s="152"/>
      <c r="Z47" s="152"/>
    </row>
    <row r="48" spans="1:26" ht="24.75" customHeight="1">
      <c r="A48" s="170"/>
      <c r="B48" s="167" t="s">
        <v>160</v>
      </c>
      <c r="C48" s="171" t="s">
        <v>161</v>
      </c>
      <c r="D48" s="167" t="s">
        <v>162</v>
      </c>
      <c r="E48" s="167" t="s">
        <v>128</v>
      </c>
      <c r="F48" s="168">
        <v>68</v>
      </c>
      <c r="G48" s="169"/>
      <c r="H48" s="169"/>
      <c r="I48" s="169"/>
      <c r="J48" s="167">
        <f aca="true" t="shared" si="4" ref="J48:J55">ROUND(F48*(N48),2)</f>
        <v>0</v>
      </c>
      <c r="K48" s="1">
        <f aca="true" t="shared" si="5" ref="K48:K55">ROUND(F48*(O48),2)</f>
        <v>0</v>
      </c>
      <c r="L48" s="1"/>
      <c r="M48" s="1"/>
      <c r="N48" s="1">
        <v>0</v>
      </c>
      <c r="O48" s="1"/>
      <c r="P48" s="166">
        <f>ROUND(F48*(R48),3)</f>
        <v>2.16</v>
      </c>
      <c r="Q48" s="172"/>
      <c r="R48" s="172">
        <v>0.03177</v>
      </c>
      <c r="S48" s="166"/>
      <c r="Z48">
        <v>0</v>
      </c>
    </row>
    <row r="49" spans="1:26" ht="24.75" customHeight="1">
      <c r="A49" s="170"/>
      <c r="B49" s="167" t="s">
        <v>160</v>
      </c>
      <c r="C49" s="171" t="s">
        <v>163</v>
      </c>
      <c r="D49" s="167" t="s">
        <v>164</v>
      </c>
      <c r="E49" s="167" t="s">
        <v>118</v>
      </c>
      <c r="F49" s="168">
        <v>121.36</v>
      </c>
      <c r="G49" s="169"/>
      <c r="H49" s="169"/>
      <c r="I49" s="169"/>
      <c r="J49" s="167">
        <f t="shared" si="4"/>
        <v>0</v>
      </c>
      <c r="K49" s="1">
        <f t="shared" si="5"/>
        <v>0</v>
      </c>
      <c r="L49" s="1"/>
      <c r="M49" s="1"/>
      <c r="N49" s="1">
        <v>0</v>
      </c>
      <c r="O49" s="1"/>
      <c r="P49" s="166">
        <f>ROUND(F49*(R49),3)</f>
        <v>3.856</v>
      </c>
      <c r="Q49" s="172"/>
      <c r="R49" s="172">
        <v>0.03177</v>
      </c>
      <c r="S49" s="166"/>
      <c r="Z49">
        <v>0</v>
      </c>
    </row>
    <row r="50" spans="1:26" ht="24.75" customHeight="1">
      <c r="A50" s="170"/>
      <c r="B50" s="167" t="s">
        <v>165</v>
      </c>
      <c r="C50" s="171" t="s">
        <v>166</v>
      </c>
      <c r="D50" s="167" t="s">
        <v>167</v>
      </c>
      <c r="E50" s="167" t="s">
        <v>106</v>
      </c>
      <c r="F50" s="168">
        <v>180.2</v>
      </c>
      <c r="G50" s="169"/>
      <c r="H50" s="169"/>
      <c r="I50" s="169"/>
      <c r="J50" s="167">
        <f t="shared" si="4"/>
        <v>0</v>
      </c>
      <c r="K50" s="1">
        <f t="shared" si="5"/>
        <v>0</v>
      </c>
      <c r="L50" s="1"/>
      <c r="M50" s="1"/>
      <c r="N50" s="1">
        <v>0</v>
      </c>
      <c r="O50" s="1"/>
      <c r="P50" s="166"/>
      <c r="Q50" s="172"/>
      <c r="R50" s="172"/>
      <c r="S50" s="166"/>
      <c r="Z50">
        <v>0</v>
      </c>
    </row>
    <row r="51" spans="1:26" ht="24.75" customHeight="1">
      <c r="A51" s="170"/>
      <c r="B51" s="167" t="s">
        <v>131</v>
      </c>
      <c r="C51" s="171" t="s">
        <v>168</v>
      </c>
      <c r="D51" s="167" t="s">
        <v>169</v>
      </c>
      <c r="E51" s="167" t="s">
        <v>106</v>
      </c>
      <c r="F51" s="168">
        <v>198.22</v>
      </c>
      <c r="G51" s="169"/>
      <c r="H51" s="169"/>
      <c r="I51" s="169"/>
      <c r="J51" s="167">
        <f t="shared" si="4"/>
        <v>0</v>
      </c>
      <c r="K51" s="1">
        <f t="shared" si="5"/>
        <v>0</v>
      </c>
      <c r="L51" s="1"/>
      <c r="M51" s="1">
        <f>ROUND(F51*(H51),2)</f>
        <v>0</v>
      </c>
      <c r="N51" s="1">
        <v>0</v>
      </c>
      <c r="O51" s="1"/>
      <c r="P51" s="166">
        <f>ROUND(F51*(R51),3)</f>
        <v>0.198</v>
      </c>
      <c r="Q51" s="172"/>
      <c r="R51" s="172">
        <v>0.001</v>
      </c>
      <c r="S51" s="166"/>
      <c r="Z51">
        <v>0</v>
      </c>
    </row>
    <row r="52" spans="1:26" ht="24.75" customHeight="1">
      <c r="A52" s="170"/>
      <c r="B52" s="167" t="s">
        <v>170</v>
      </c>
      <c r="C52" s="171" t="s">
        <v>171</v>
      </c>
      <c r="D52" s="167" t="s">
        <v>172</v>
      </c>
      <c r="E52" s="167" t="s">
        <v>173</v>
      </c>
      <c r="F52" s="168">
        <v>1</v>
      </c>
      <c r="G52" s="169"/>
      <c r="H52" s="169"/>
      <c r="I52" s="169"/>
      <c r="J52" s="167">
        <f t="shared" si="4"/>
        <v>0</v>
      </c>
      <c r="K52" s="1">
        <f t="shared" si="5"/>
        <v>0</v>
      </c>
      <c r="L52" s="1"/>
      <c r="M52" s="1">
        <f>ROUND(F52*(H52),2)</f>
        <v>0</v>
      </c>
      <c r="N52" s="1">
        <v>0</v>
      </c>
      <c r="O52" s="1"/>
      <c r="P52" s="166"/>
      <c r="Q52" s="172"/>
      <c r="R52" s="172"/>
      <c r="S52" s="166"/>
      <c r="Z52">
        <v>0</v>
      </c>
    </row>
    <row r="53" spans="1:26" ht="24.75" customHeight="1">
      <c r="A53" s="170"/>
      <c r="B53" s="167" t="s">
        <v>170</v>
      </c>
      <c r="C53" s="171" t="s">
        <v>174</v>
      </c>
      <c r="D53" s="167" t="s">
        <v>175</v>
      </c>
      <c r="E53" s="167" t="s">
        <v>128</v>
      </c>
      <c r="F53" s="168">
        <v>12</v>
      </c>
      <c r="G53" s="169"/>
      <c r="H53" s="169"/>
      <c r="I53" s="169"/>
      <c r="J53" s="167">
        <f t="shared" si="4"/>
        <v>0</v>
      </c>
      <c r="K53" s="1">
        <f t="shared" si="5"/>
        <v>0</v>
      </c>
      <c r="L53" s="1"/>
      <c r="M53" s="1">
        <f>ROUND(F53*(H53),2)</f>
        <v>0</v>
      </c>
      <c r="N53" s="1">
        <v>0</v>
      </c>
      <c r="O53" s="1"/>
      <c r="P53" s="166">
        <f>ROUND(F53*(R53),3)</f>
        <v>0.006</v>
      </c>
      <c r="Q53" s="172"/>
      <c r="R53" s="172">
        <v>0.00048</v>
      </c>
      <c r="S53" s="166"/>
      <c r="Z53">
        <v>0</v>
      </c>
    </row>
    <row r="54" spans="1:26" ht="24.75" customHeight="1">
      <c r="A54" s="170"/>
      <c r="B54" s="167" t="s">
        <v>170</v>
      </c>
      <c r="C54" s="171" t="s">
        <v>176</v>
      </c>
      <c r="D54" s="167" t="s">
        <v>177</v>
      </c>
      <c r="E54" s="167" t="s">
        <v>128</v>
      </c>
      <c r="F54" s="168">
        <v>42</v>
      </c>
      <c r="G54" s="169"/>
      <c r="H54" s="169"/>
      <c r="I54" s="169"/>
      <c r="J54" s="167">
        <f t="shared" si="4"/>
        <v>0</v>
      </c>
      <c r="K54" s="1">
        <f t="shared" si="5"/>
        <v>0</v>
      </c>
      <c r="L54" s="1"/>
      <c r="M54" s="1">
        <f>ROUND(F54*(H54),2)</f>
        <v>0</v>
      </c>
      <c r="N54" s="1">
        <v>0</v>
      </c>
      <c r="O54" s="1"/>
      <c r="P54" s="166">
        <f>ROUND(F54*(R54),3)</f>
        <v>0.02</v>
      </c>
      <c r="Q54" s="172"/>
      <c r="R54" s="172">
        <v>0.00048</v>
      </c>
      <c r="S54" s="166"/>
      <c r="Z54">
        <v>0</v>
      </c>
    </row>
    <row r="55" spans="1:26" ht="24.75" customHeight="1">
      <c r="A55" s="170"/>
      <c r="B55" s="167" t="s">
        <v>170</v>
      </c>
      <c r="C55" s="171" t="s">
        <v>178</v>
      </c>
      <c r="D55" s="167" t="s">
        <v>179</v>
      </c>
      <c r="E55" s="167" t="s">
        <v>118</v>
      </c>
      <c r="F55" s="168">
        <v>258.18</v>
      </c>
      <c r="G55" s="169"/>
      <c r="H55" s="169"/>
      <c r="I55" s="169"/>
      <c r="J55" s="167">
        <f t="shared" si="4"/>
        <v>0</v>
      </c>
      <c r="K55" s="1">
        <f t="shared" si="5"/>
        <v>0</v>
      </c>
      <c r="L55" s="1"/>
      <c r="M55" s="1">
        <f>ROUND(F55*(H55),2)</f>
        <v>0</v>
      </c>
      <c r="N55" s="1">
        <v>0</v>
      </c>
      <c r="O55" s="1"/>
      <c r="P55" s="166">
        <f>ROUND(F55*(R55),3)</f>
        <v>0.124</v>
      </c>
      <c r="Q55" s="172"/>
      <c r="R55" s="172">
        <v>0.00048</v>
      </c>
      <c r="S55" s="166"/>
      <c r="Z55">
        <v>0</v>
      </c>
    </row>
    <row r="56" spans="1:26" ht="15">
      <c r="A56" s="155"/>
      <c r="B56" s="155"/>
      <c r="C56" s="155"/>
      <c r="D56" s="155" t="s">
        <v>64</v>
      </c>
      <c r="E56" s="155"/>
      <c r="F56" s="166"/>
      <c r="G56" s="158">
        <f>ROUND((SUM(L47:L55))/1,2)</f>
        <v>0</v>
      </c>
      <c r="H56" s="158">
        <f>ROUND((SUM(M47:M55))/1,2)</f>
        <v>0</v>
      </c>
      <c r="I56" s="158">
        <f>ROUND((SUM(I47:I55))/1,2)</f>
        <v>0</v>
      </c>
      <c r="J56" s="155"/>
      <c r="K56" s="155"/>
      <c r="L56" s="155">
        <f>ROUND((SUM(L47:L55))/1,2)</f>
        <v>0</v>
      </c>
      <c r="M56" s="155">
        <f>ROUND((SUM(M47:M55))/1,2)</f>
        <v>0</v>
      </c>
      <c r="N56" s="155"/>
      <c r="O56" s="155"/>
      <c r="P56" s="173">
        <f>ROUND((SUM(P47:P55))/1,2)</f>
        <v>6.36</v>
      </c>
      <c r="Q56" s="152"/>
      <c r="R56" s="152"/>
      <c r="S56" s="173">
        <f>ROUND((SUM(S47:S55))/1,2)</f>
        <v>0</v>
      </c>
      <c r="T56" s="152"/>
      <c r="U56" s="152"/>
      <c r="V56" s="152"/>
      <c r="W56" s="152"/>
      <c r="X56" s="152"/>
      <c r="Y56" s="152"/>
      <c r="Z56" s="152"/>
    </row>
    <row r="57" spans="1:19" ht="15">
      <c r="A57" s="1"/>
      <c r="B57" s="1"/>
      <c r="C57" s="1"/>
      <c r="D57" s="1"/>
      <c r="E57" s="1"/>
      <c r="F57" s="162"/>
      <c r="G57" s="148"/>
      <c r="H57" s="148"/>
      <c r="I57" s="148"/>
      <c r="J57" s="1"/>
      <c r="K57" s="1"/>
      <c r="L57" s="1"/>
      <c r="M57" s="1"/>
      <c r="N57" s="1"/>
      <c r="O57" s="1"/>
      <c r="P57" s="1"/>
      <c r="S57" s="1"/>
    </row>
    <row r="58" spans="1:26" ht="15">
      <c r="A58" s="155"/>
      <c r="B58" s="155"/>
      <c r="C58" s="155"/>
      <c r="D58" s="155" t="s">
        <v>65</v>
      </c>
      <c r="E58" s="155"/>
      <c r="F58" s="166"/>
      <c r="G58" s="156"/>
      <c r="H58" s="156"/>
      <c r="I58" s="156"/>
      <c r="J58" s="155"/>
      <c r="K58" s="155"/>
      <c r="L58" s="155"/>
      <c r="M58" s="155"/>
      <c r="N58" s="155"/>
      <c r="O58" s="155"/>
      <c r="P58" s="155"/>
      <c r="Q58" s="152"/>
      <c r="R58" s="152"/>
      <c r="S58" s="155"/>
      <c r="T58" s="152"/>
      <c r="U58" s="152"/>
      <c r="V58" s="152"/>
      <c r="W58" s="152"/>
      <c r="X58" s="152"/>
      <c r="Y58" s="152"/>
      <c r="Z58" s="152"/>
    </row>
    <row r="59" spans="1:26" ht="24.75" customHeight="1">
      <c r="A59" s="170"/>
      <c r="B59" s="167" t="s">
        <v>180</v>
      </c>
      <c r="C59" s="171" t="s">
        <v>181</v>
      </c>
      <c r="D59" s="167" t="s">
        <v>182</v>
      </c>
      <c r="E59" s="167" t="s">
        <v>87</v>
      </c>
      <c r="F59" s="168">
        <v>43.813172</v>
      </c>
      <c r="G59" s="169"/>
      <c r="H59" s="169"/>
      <c r="I59" s="169"/>
      <c r="J59" s="167">
        <f>ROUND(F59*(N59),2)</f>
        <v>0</v>
      </c>
      <c r="K59" s="1">
        <f>ROUND(F59*(O59),2)</f>
        <v>0</v>
      </c>
      <c r="L59" s="1"/>
      <c r="M59" s="1"/>
      <c r="N59" s="1">
        <v>0</v>
      </c>
      <c r="O59" s="1"/>
      <c r="P59" s="166"/>
      <c r="Q59" s="172"/>
      <c r="R59" s="172"/>
      <c r="S59" s="166"/>
      <c r="Z59">
        <v>0</v>
      </c>
    </row>
    <row r="60" spans="1:26" ht="15">
      <c r="A60" s="155"/>
      <c r="B60" s="155"/>
      <c r="C60" s="155"/>
      <c r="D60" s="155" t="s">
        <v>65</v>
      </c>
      <c r="E60" s="155"/>
      <c r="F60" s="166"/>
      <c r="G60" s="158">
        <f>ROUND((SUM(L58:L59))/1,2)</f>
        <v>0</v>
      </c>
      <c r="H60" s="158">
        <f>ROUND((SUM(M58:M59))/1,2)</f>
        <v>0</v>
      </c>
      <c r="I60" s="158">
        <f>ROUND((SUM(I58:I59))/1,2)</f>
        <v>0</v>
      </c>
      <c r="J60" s="155"/>
      <c r="K60" s="155"/>
      <c r="L60" s="155">
        <f>ROUND((SUM(L58:L59))/1,2)</f>
        <v>0</v>
      </c>
      <c r="M60" s="155">
        <f>ROUND((SUM(M58:M59))/1,2)</f>
        <v>0</v>
      </c>
      <c r="N60" s="155"/>
      <c r="O60" s="155"/>
      <c r="P60" s="173">
        <f>ROUND((SUM(P58:P59))/1,2)</f>
        <v>0</v>
      </c>
      <c r="Q60" s="152"/>
      <c r="R60" s="152"/>
      <c r="S60" s="173">
        <f>ROUND((SUM(S58:S59))/1,2)</f>
        <v>0</v>
      </c>
      <c r="T60" s="152"/>
      <c r="U60" s="152"/>
      <c r="V60" s="152"/>
      <c r="W60" s="152"/>
      <c r="X60" s="152"/>
      <c r="Y60" s="152"/>
      <c r="Z60" s="152"/>
    </row>
    <row r="61" spans="1:19" ht="15">
      <c r="A61" s="1"/>
      <c r="B61" s="1"/>
      <c r="C61" s="1"/>
      <c r="D61" s="1"/>
      <c r="E61" s="1"/>
      <c r="F61" s="162"/>
      <c r="G61" s="148"/>
      <c r="H61" s="148"/>
      <c r="I61" s="148"/>
      <c r="J61" s="1"/>
      <c r="K61" s="1"/>
      <c r="L61" s="1"/>
      <c r="M61" s="1"/>
      <c r="N61" s="1"/>
      <c r="O61" s="1"/>
      <c r="P61" s="1"/>
      <c r="S61" s="1"/>
    </row>
    <row r="62" spans="1:26" ht="15">
      <c r="A62" s="155"/>
      <c r="B62" s="155"/>
      <c r="C62" s="155"/>
      <c r="D62" s="155" t="s">
        <v>66</v>
      </c>
      <c r="E62" s="155"/>
      <c r="F62" s="166"/>
      <c r="G62" s="156"/>
      <c r="H62" s="156"/>
      <c r="I62" s="156"/>
      <c r="J62" s="155"/>
      <c r="K62" s="155"/>
      <c r="L62" s="155"/>
      <c r="M62" s="155"/>
      <c r="N62" s="155"/>
      <c r="O62" s="155"/>
      <c r="P62" s="155"/>
      <c r="Q62" s="152"/>
      <c r="R62" s="152"/>
      <c r="S62" s="155"/>
      <c r="T62" s="152"/>
      <c r="U62" s="152"/>
      <c r="V62" s="152"/>
      <c r="W62" s="152"/>
      <c r="X62" s="152"/>
      <c r="Y62" s="152"/>
      <c r="Z62" s="152"/>
    </row>
    <row r="63" spans="1:26" ht="24.75" customHeight="1">
      <c r="A63" s="170"/>
      <c r="B63" s="167" t="s">
        <v>183</v>
      </c>
      <c r="C63" s="171" t="s">
        <v>184</v>
      </c>
      <c r="D63" s="167" t="s">
        <v>185</v>
      </c>
      <c r="E63" s="167" t="s">
        <v>106</v>
      </c>
      <c r="F63" s="168">
        <v>827.2</v>
      </c>
      <c r="G63" s="169"/>
      <c r="H63" s="169"/>
      <c r="I63" s="169"/>
      <c r="J63" s="167">
        <f aca="true" t="shared" si="6" ref="J63:J72">ROUND(F63*(N63),2)</f>
        <v>0</v>
      </c>
      <c r="K63" s="1">
        <f aca="true" t="shared" si="7" ref="K63:K72">ROUND(F63*(O63),2)</f>
        <v>0</v>
      </c>
      <c r="L63" s="1"/>
      <c r="M63" s="1"/>
      <c r="N63" s="1">
        <v>0</v>
      </c>
      <c r="O63" s="1"/>
      <c r="P63" s="166">
        <f aca="true" t="shared" si="8" ref="P63:P68">ROUND(F63*(R63),3)</f>
        <v>66.97</v>
      </c>
      <c r="Q63" s="172"/>
      <c r="R63" s="172">
        <v>0.08096</v>
      </c>
      <c r="S63" s="166"/>
      <c r="Z63">
        <v>0</v>
      </c>
    </row>
    <row r="64" spans="1:26" ht="24.75" customHeight="1">
      <c r="A64" s="170"/>
      <c r="B64" s="167" t="s">
        <v>183</v>
      </c>
      <c r="C64" s="171" t="s">
        <v>186</v>
      </c>
      <c r="D64" s="167" t="s">
        <v>187</v>
      </c>
      <c r="E64" s="167" t="s">
        <v>106</v>
      </c>
      <c r="F64" s="168">
        <v>66.6</v>
      </c>
      <c r="G64" s="169"/>
      <c r="H64" s="169"/>
      <c r="I64" s="169"/>
      <c r="J64" s="167">
        <f t="shared" si="6"/>
        <v>0</v>
      </c>
      <c r="K64" s="1">
        <f t="shared" si="7"/>
        <v>0</v>
      </c>
      <c r="L64" s="1"/>
      <c r="M64" s="1"/>
      <c r="N64" s="1">
        <v>0</v>
      </c>
      <c r="O64" s="1"/>
      <c r="P64" s="166">
        <f t="shared" si="8"/>
        <v>5.392</v>
      </c>
      <c r="Q64" s="172"/>
      <c r="R64" s="172">
        <v>0.08096</v>
      </c>
      <c r="S64" s="166"/>
      <c r="Z64">
        <v>0</v>
      </c>
    </row>
    <row r="65" spans="1:26" ht="24.75" customHeight="1">
      <c r="A65" s="170"/>
      <c r="B65" s="167" t="s">
        <v>183</v>
      </c>
      <c r="C65" s="171" t="s">
        <v>188</v>
      </c>
      <c r="D65" s="167" t="s">
        <v>189</v>
      </c>
      <c r="E65" s="167" t="s">
        <v>106</v>
      </c>
      <c r="F65" s="168">
        <v>827.2</v>
      </c>
      <c r="G65" s="169"/>
      <c r="H65" s="169"/>
      <c r="I65" s="169"/>
      <c r="J65" s="167">
        <f t="shared" si="6"/>
        <v>0</v>
      </c>
      <c r="K65" s="1">
        <f t="shared" si="7"/>
        <v>0</v>
      </c>
      <c r="L65" s="1"/>
      <c r="M65" s="1"/>
      <c r="N65" s="1">
        <v>0</v>
      </c>
      <c r="O65" s="1"/>
      <c r="P65" s="166">
        <f t="shared" si="8"/>
        <v>83.713</v>
      </c>
      <c r="Q65" s="172"/>
      <c r="R65" s="172">
        <v>0.1012</v>
      </c>
      <c r="S65" s="166"/>
      <c r="Z65">
        <v>0</v>
      </c>
    </row>
    <row r="66" spans="1:26" ht="24.75" customHeight="1">
      <c r="A66" s="170"/>
      <c r="B66" s="167" t="s">
        <v>183</v>
      </c>
      <c r="C66" s="171" t="s">
        <v>190</v>
      </c>
      <c r="D66" s="167" t="s">
        <v>191</v>
      </c>
      <c r="E66" s="167" t="s">
        <v>106</v>
      </c>
      <c r="F66" s="168">
        <v>827.2</v>
      </c>
      <c r="G66" s="169"/>
      <c r="H66" s="169"/>
      <c r="I66" s="169"/>
      <c r="J66" s="167">
        <f t="shared" si="6"/>
        <v>0</v>
      </c>
      <c r="K66" s="1">
        <f t="shared" si="7"/>
        <v>0</v>
      </c>
      <c r="L66" s="1"/>
      <c r="M66" s="1"/>
      <c r="N66" s="1">
        <v>0</v>
      </c>
      <c r="O66" s="1"/>
      <c r="P66" s="166">
        <f t="shared" si="8"/>
        <v>130.408</v>
      </c>
      <c r="Q66" s="172"/>
      <c r="R66" s="172">
        <v>0.15765</v>
      </c>
      <c r="S66" s="166"/>
      <c r="Z66">
        <v>0</v>
      </c>
    </row>
    <row r="67" spans="1:26" ht="24.75" customHeight="1">
      <c r="A67" s="170"/>
      <c r="B67" s="167" t="s">
        <v>183</v>
      </c>
      <c r="C67" s="171" t="s">
        <v>192</v>
      </c>
      <c r="D67" s="167" t="s">
        <v>193</v>
      </c>
      <c r="E67" s="167" t="s">
        <v>106</v>
      </c>
      <c r="F67" s="168">
        <v>893.8</v>
      </c>
      <c r="G67" s="169"/>
      <c r="H67" s="169"/>
      <c r="I67" s="169"/>
      <c r="J67" s="167">
        <f t="shared" si="6"/>
        <v>0</v>
      </c>
      <c r="K67" s="1">
        <f t="shared" si="7"/>
        <v>0</v>
      </c>
      <c r="L67" s="1"/>
      <c r="M67" s="1"/>
      <c r="N67" s="1">
        <v>0</v>
      </c>
      <c r="O67" s="1"/>
      <c r="P67" s="166">
        <f t="shared" si="8"/>
        <v>345.23</v>
      </c>
      <c r="Q67" s="172"/>
      <c r="R67" s="172">
        <v>0.38625</v>
      </c>
      <c r="S67" s="166"/>
      <c r="Z67">
        <v>0</v>
      </c>
    </row>
    <row r="68" spans="1:26" ht="24.75" customHeight="1">
      <c r="A68" s="170"/>
      <c r="B68" s="167" t="s">
        <v>183</v>
      </c>
      <c r="C68" s="171" t="s">
        <v>194</v>
      </c>
      <c r="D68" s="167" t="s">
        <v>195</v>
      </c>
      <c r="E68" s="167" t="s">
        <v>106</v>
      </c>
      <c r="F68" s="168">
        <v>827.2</v>
      </c>
      <c r="G68" s="169"/>
      <c r="H68" s="169"/>
      <c r="I68" s="169"/>
      <c r="J68" s="167">
        <f t="shared" si="6"/>
        <v>0</v>
      </c>
      <c r="K68" s="1">
        <f t="shared" si="7"/>
        <v>0</v>
      </c>
      <c r="L68" s="1"/>
      <c r="M68" s="1"/>
      <c r="N68" s="1">
        <v>0</v>
      </c>
      <c r="O68" s="1"/>
      <c r="P68" s="166">
        <f t="shared" si="8"/>
        <v>401.804</v>
      </c>
      <c r="Q68" s="172"/>
      <c r="R68" s="172">
        <v>0.48574</v>
      </c>
      <c r="S68" s="166"/>
      <c r="Z68">
        <v>0</v>
      </c>
    </row>
    <row r="69" spans="1:26" ht="24.75" customHeight="1">
      <c r="A69" s="170"/>
      <c r="B69" s="167" t="s">
        <v>183</v>
      </c>
      <c r="C69" s="171" t="s">
        <v>196</v>
      </c>
      <c r="D69" s="167" t="s">
        <v>197</v>
      </c>
      <c r="E69" s="167" t="s">
        <v>106</v>
      </c>
      <c r="F69" s="168">
        <v>66.6</v>
      </c>
      <c r="G69" s="169"/>
      <c r="H69" s="169"/>
      <c r="I69" s="169"/>
      <c r="J69" s="167">
        <f t="shared" si="6"/>
        <v>0</v>
      </c>
      <c r="K69" s="1">
        <f t="shared" si="7"/>
        <v>0</v>
      </c>
      <c r="L69" s="1"/>
      <c r="M69" s="1"/>
      <c r="N69" s="1">
        <v>0</v>
      </c>
      <c r="O69" s="1"/>
      <c r="P69" s="166"/>
      <c r="Q69" s="172"/>
      <c r="R69" s="172"/>
      <c r="S69" s="166"/>
      <c r="Z69">
        <v>0</v>
      </c>
    </row>
    <row r="70" spans="1:26" ht="24.75" customHeight="1">
      <c r="A70" s="170"/>
      <c r="B70" s="167" t="s">
        <v>183</v>
      </c>
      <c r="C70" s="171" t="s">
        <v>198</v>
      </c>
      <c r="D70" s="167" t="s">
        <v>199</v>
      </c>
      <c r="E70" s="167" t="s">
        <v>106</v>
      </c>
      <c r="F70" s="168">
        <v>66.6</v>
      </c>
      <c r="G70" s="169"/>
      <c r="H70" s="169"/>
      <c r="I70" s="169"/>
      <c r="J70" s="167">
        <f t="shared" si="6"/>
        <v>0</v>
      </c>
      <c r="K70" s="1">
        <f t="shared" si="7"/>
        <v>0</v>
      </c>
      <c r="L70" s="1"/>
      <c r="M70" s="1"/>
      <c r="N70" s="1">
        <v>0</v>
      </c>
      <c r="O70" s="1"/>
      <c r="P70" s="166"/>
      <c r="Q70" s="172"/>
      <c r="R70" s="172"/>
      <c r="S70" s="166"/>
      <c r="Z70">
        <v>0</v>
      </c>
    </row>
    <row r="71" spans="1:26" ht="24.75" customHeight="1">
      <c r="A71" s="170"/>
      <c r="B71" s="167" t="s">
        <v>200</v>
      </c>
      <c r="C71" s="171" t="s">
        <v>201</v>
      </c>
      <c r="D71" s="167" t="s">
        <v>202</v>
      </c>
      <c r="E71" s="167" t="s">
        <v>106</v>
      </c>
      <c r="F71" s="168">
        <v>4269.2</v>
      </c>
      <c r="G71" s="169"/>
      <c r="H71" s="169"/>
      <c r="I71" s="169"/>
      <c r="J71" s="167">
        <f t="shared" si="6"/>
        <v>0</v>
      </c>
      <c r="K71" s="1">
        <f t="shared" si="7"/>
        <v>0</v>
      </c>
      <c r="L71" s="1"/>
      <c r="M71" s="1"/>
      <c r="N71" s="1">
        <v>0</v>
      </c>
      <c r="O71" s="1"/>
      <c r="P71" s="166"/>
      <c r="Q71" s="172"/>
      <c r="R71" s="172"/>
      <c r="S71" s="166"/>
      <c r="Z71">
        <v>0</v>
      </c>
    </row>
    <row r="72" spans="1:26" ht="24.75" customHeight="1">
      <c r="A72" s="170"/>
      <c r="B72" s="167" t="s">
        <v>203</v>
      </c>
      <c r="C72" s="171" t="s">
        <v>204</v>
      </c>
      <c r="D72" s="167" t="s">
        <v>205</v>
      </c>
      <c r="E72" s="167" t="s">
        <v>106</v>
      </c>
      <c r="F72" s="168">
        <v>72.82</v>
      </c>
      <c r="G72" s="169"/>
      <c r="H72" s="169"/>
      <c r="I72" s="169"/>
      <c r="J72" s="167">
        <f t="shared" si="6"/>
        <v>0</v>
      </c>
      <c r="K72" s="1">
        <f t="shared" si="7"/>
        <v>0</v>
      </c>
      <c r="L72" s="1"/>
      <c r="M72" s="1">
        <f>ROUND(F72*(H72),2)</f>
        <v>0</v>
      </c>
      <c r="N72" s="1">
        <v>0</v>
      </c>
      <c r="O72" s="1"/>
      <c r="P72" s="166">
        <f>ROUND(F72*(R72),3)</f>
        <v>8.083</v>
      </c>
      <c r="Q72" s="172"/>
      <c r="R72" s="172">
        <v>0.111</v>
      </c>
      <c r="S72" s="166"/>
      <c r="Z72">
        <v>0</v>
      </c>
    </row>
    <row r="73" spans="1:26" ht="15">
      <c r="A73" s="155"/>
      <c r="B73" s="155"/>
      <c r="C73" s="155"/>
      <c r="D73" s="155" t="s">
        <v>66</v>
      </c>
      <c r="E73" s="155"/>
      <c r="F73" s="166"/>
      <c r="G73" s="158">
        <f>ROUND((SUM(L62:L72))/1,2)</f>
        <v>0</v>
      </c>
      <c r="H73" s="158">
        <f>ROUND((SUM(M62:M72))/1,2)</f>
        <v>0</v>
      </c>
      <c r="I73" s="158">
        <f>ROUND((SUM(I62:I72))/1,2)</f>
        <v>0</v>
      </c>
      <c r="J73" s="155"/>
      <c r="K73" s="155"/>
      <c r="L73" s="155">
        <f>ROUND((SUM(L62:L72))/1,2)</f>
        <v>0</v>
      </c>
      <c r="M73" s="155">
        <f>ROUND((SUM(M62:M72))/1,2)</f>
        <v>0</v>
      </c>
      <c r="N73" s="155"/>
      <c r="O73" s="155"/>
      <c r="P73" s="173">
        <f>ROUND((SUM(P62:P72))/1,2)</f>
        <v>1041.6</v>
      </c>
      <c r="Q73" s="152"/>
      <c r="R73" s="152"/>
      <c r="S73" s="173">
        <f>ROUND((SUM(S62:S72))/1,2)</f>
        <v>0</v>
      </c>
      <c r="T73" s="152"/>
      <c r="U73" s="152"/>
      <c r="V73" s="152"/>
      <c r="W73" s="152"/>
      <c r="X73" s="152"/>
      <c r="Y73" s="152"/>
      <c r="Z73" s="152"/>
    </row>
    <row r="74" spans="1:19" ht="15">
      <c r="A74" s="1"/>
      <c r="B74" s="1"/>
      <c r="C74" s="1"/>
      <c r="D74" s="1"/>
      <c r="E74" s="1"/>
      <c r="F74" s="162"/>
      <c r="G74" s="148"/>
      <c r="H74" s="148"/>
      <c r="I74" s="148"/>
      <c r="J74" s="1"/>
      <c r="K74" s="1"/>
      <c r="L74" s="1"/>
      <c r="M74" s="1"/>
      <c r="N74" s="1"/>
      <c r="O74" s="1"/>
      <c r="P74" s="1"/>
      <c r="S74" s="1"/>
    </row>
    <row r="75" spans="1:26" ht="15">
      <c r="A75" s="155"/>
      <c r="B75" s="155"/>
      <c r="C75" s="155"/>
      <c r="D75" s="155" t="s">
        <v>67</v>
      </c>
      <c r="E75" s="155"/>
      <c r="F75" s="166"/>
      <c r="G75" s="156"/>
      <c r="H75" s="156"/>
      <c r="I75" s="156"/>
      <c r="J75" s="155"/>
      <c r="K75" s="155"/>
      <c r="L75" s="155"/>
      <c r="M75" s="155"/>
      <c r="N75" s="155"/>
      <c r="O75" s="155"/>
      <c r="P75" s="155"/>
      <c r="Q75" s="152"/>
      <c r="R75" s="152"/>
      <c r="S75" s="155"/>
      <c r="T75" s="152"/>
      <c r="U75" s="152"/>
      <c r="V75" s="152"/>
      <c r="W75" s="152"/>
      <c r="X75" s="152"/>
      <c r="Y75" s="152"/>
      <c r="Z75" s="152"/>
    </row>
    <row r="76" spans="1:26" ht="24.75" customHeight="1">
      <c r="A76" s="170"/>
      <c r="B76" s="167" t="s">
        <v>206</v>
      </c>
      <c r="C76" s="171" t="s">
        <v>207</v>
      </c>
      <c r="D76" s="167" t="s">
        <v>208</v>
      </c>
      <c r="E76" s="167" t="s">
        <v>118</v>
      </c>
      <c r="F76" s="168">
        <v>193.081</v>
      </c>
      <c r="G76" s="169"/>
      <c r="H76" s="169"/>
      <c r="I76" s="169"/>
      <c r="J76" s="167">
        <f>ROUND(F76*(N76),2)</f>
        <v>0</v>
      </c>
      <c r="K76" s="1">
        <f>ROUND(F76*(O76),2)</f>
        <v>0</v>
      </c>
      <c r="L76" s="1"/>
      <c r="M76" s="1"/>
      <c r="N76" s="1">
        <v>0</v>
      </c>
      <c r="O76" s="1"/>
      <c r="P76" s="166">
        <f>ROUND(F76*(R76),3)</f>
        <v>1.545</v>
      </c>
      <c r="Q76" s="172"/>
      <c r="R76" s="172">
        <v>0.008</v>
      </c>
      <c r="S76" s="166"/>
      <c r="Z76">
        <v>0</v>
      </c>
    </row>
    <row r="77" spans="1:26" ht="24.75" customHeight="1">
      <c r="A77" s="170"/>
      <c r="B77" s="167" t="s">
        <v>206</v>
      </c>
      <c r="C77" s="171" t="s">
        <v>207</v>
      </c>
      <c r="D77" s="167" t="s">
        <v>209</v>
      </c>
      <c r="E77" s="167" t="s">
        <v>118</v>
      </c>
      <c r="F77" s="168">
        <v>49.5</v>
      </c>
      <c r="G77" s="169"/>
      <c r="H77" s="169"/>
      <c r="I77" s="169"/>
      <c r="J77" s="167">
        <f>ROUND(F77*(N77),2)</f>
        <v>0</v>
      </c>
      <c r="K77" s="1">
        <f>ROUND(F77*(O77),2)</f>
        <v>0</v>
      </c>
      <c r="L77" s="1"/>
      <c r="M77" s="1"/>
      <c r="N77" s="1">
        <v>0</v>
      </c>
      <c r="O77" s="1"/>
      <c r="P77" s="166">
        <f>ROUND(F77*(R77),3)</f>
        <v>0.396</v>
      </c>
      <c r="Q77" s="172"/>
      <c r="R77" s="172">
        <v>0.008</v>
      </c>
      <c r="S77" s="166"/>
      <c r="Z77">
        <v>0</v>
      </c>
    </row>
    <row r="78" spans="1:26" ht="24.75" customHeight="1">
      <c r="A78" s="170"/>
      <c r="B78" s="167" t="s">
        <v>210</v>
      </c>
      <c r="C78" s="171" t="s">
        <v>211</v>
      </c>
      <c r="D78" s="167" t="s">
        <v>212</v>
      </c>
      <c r="E78" s="167" t="s">
        <v>106</v>
      </c>
      <c r="F78" s="168">
        <v>951.28</v>
      </c>
      <c r="G78" s="169"/>
      <c r="H78" s="169"/>
      <c r="I78" s="169"/>
      <c r="J78" s="167">
        <f>ROUND(F78*(N78),2)</f>
        <v>0</v>
      </c>
      <c r="K78" s="1">
        <f>ROUND(F78*(O78),2)</f>
        <v>0</v>
      </c>
      <c r="L78" s="1"/>
      <c r="M78" s="1">
        <f>ROUND(F78*(H78),2)</f>
        <v>0</v>
      </c>
      <c r="N78" s="1">
        <v>0</v>
      </c>
      <c r="O78" s="1"/>
      <c r="P78" s="166"/>
      <c r="Q78" s="172"/>
      <c r="R78" s="172"/>
      <c r="S78" s="166"/>
      <c r="Z78">
        <v>0</v>
      </c>
    </row>
    <row r="79" spans="1:26" ht="24.75" customHeight="1">
      <c r="A79" s="170"/>
      <c r="B79" s="167" t="s">
        <v>210</v>
      </c>
      <c r="C79" s="171" t="s">
        <v>211</v>
      </c>
      <c r="D79" s="167" t="s">
        <v>212</v>
      </c>
      <c r="E79" s="167" t="s">
        <v>106</v>
      </c>
      <c r="F79" s="168">
        <v>155.430205</v>
      </c>
      <c r="G79" s="169"/>
      <c r="H79" s="169"/>
      <c r="I79" s="169"/>
      <c r="J79" s="167">
        <f>ROUND(F79*(N79),2)</f>
        <v>0</v>
      </c>
      <c r="K79" s="1">
        <f>ROUND(F79*(O79),2)</f>
        <v>0</v>
      </c>
      <c r="L79" s="1"/>
      <c r="M79" s="1">
        <f>ROUND(F79*(H79),2)</f>
        <v>0</v>
      </c>
      <c r="N79" s="1">
        <v>0</v>
      </c>
      <c r="O79" s="1"/>
      <c r="P79" s="166"/>
      <c r="Q79" s="172"/>
      <c r="R79" s="172"/>
      <c r="S79" s="166"/>
      <c r="Z79">
        <v>0</v>
      </c>
    </row>
    <row r="80" spans="1:26" ht="15">
      <c r="A80" s="155"/>
      <c r="B80" s="155"/>
      <c r="C80" s="155"/>
      <c r="D80" s="155" t="s">
        <v>67</v>
      </c>
      <c r="E80" s="155"/>
      <c r="F80" s="166"/>
      <c r="G80" s="158">
        <f>ROUND((SUM(L75:L79))/1,2)</f>
        <v>0</v>
      </c>
      <c r="H80" s="158">
        <f>ROUND((SUM(M75:M79))/1,2)</f>
        <v>0</v>
      </c>
      <c r="I80" s="158">
        <f>ROUND((SUM(I75:I79))/1,2)</f>
        <v>0</v>
      </c>
      <c r="J80" s="155"/>
      <c r="K80" s="155"/>
      <c r="L80" s="155">
        <f>ROUND((SUM(L75:L79))/1,2)</f>
        <v>0</v>
      </c>
      <c r="M80" s="155">
        <f>ROUND((SUM(M75:M79))/1,2)</f>
        <v>0</v>
      </c>
      <c r="N80" s="155"/>
      <c r="O80" s="155"/>
      <c r="P80" s="173">
        <f>ROUND((SUM(P75:P79))/1,2)</f>
        <v>1.94</v>
      </c>
      <c r="Q80" s="152"/>
      <c r="R80" s="152"/>
      <c r="S80" s="173">
        <f>ROUND((SUM(S75:S79))/1,2)</f>
        <v>0</v>
      </c>
      <c r="T80" s="152"/>
      <c r="U80" s="152"/>
      <c r="V80" s="152"/>
      <c r="W80" s="152"/>
      <c r="X80" s="152"/>
      <c r="Y80" s="152"/>
      <c r="Z80" s="152"/>
    </row>
    <row r="81" spans="1:19" ht="15">
      <c r="A81" s="1"/>
      <c r="B81" s="1"/>
      <c r="C81" s="1"/>
      <c r="D81" s="1"/>
      <c r="E81" s="1"/>
      <c r="F81" s="162"/>
      <c r="G81" s="148"/>
      <c r="H81" s="148"/>
      <c r="I81" s="148"/>
      <c r="J81" s="1"/>
      <c r="K81" s="1"/>
      <c r="L81" s="1"/>
      <c r="M81" s="1"/>
      <c r="N81" s="1"/>
      <c r="O81" s="1"/>
      <c r="P81" s="1"/>
      <c r="S81" s="1"/>
    </row>
    <row r="82" spans="1:26" ht="15">
      <c r="A82" s="155"/>
      <c r="B82" s="155"/>
      <c r="C82" s="155"/>
      <c r="D82" s="155" t="s">
        <v>68</v>
      </c>
      <c r="E82" s="155"/>
      <c r="F82" s="166"/>
      <c r="G82" s="156"/>
      <c r="H82" s="156"/>
      <c r="I82" s="156"/>
      <c r="J82" s="155"/>
      <c r="K82" s="155"/>
      <c r="L82" s="155"/>
      <c r="M82" s="155"/>
      <c r="N82" s="155"/>
      <c r="O82" s="155"/>
      <c r="P82" s="155"/>
      <c r="Q82" s="152"/>
      <c r="R82" s="152"/>
      <c r="S82" s="155"/>
      <c r="T82" s="152"/>
      <c r="U82" s="152"/>
      <c r="V82" s="152"/>
      <c r="W82" s="152"/>
      <c r="X82" s="152"/>
      <c r="Y82" s="152"/>
      <c r="Z82" s="152"/>
    </row>
    <row r="83" spans="1:26" ht="24.75" customHeight="1">
      <c r="A83" s="170"/>
      <c r="B83" s="167" t="s">
        <v>213</v>
      </c>
      <c r="C83" s="171" t="s">
        <v>214</v>
      </c>
      <c r="D83" s="167" t="s">
        <v>215</v>
      </c>
      <c r="E83" s="167" t="s">
        <v>146</v>
      </c>
      <c r="F83" s="168">
        <v>227.64385</v>
      </c>
      <c r="G83" s="169"/>
      <c r="H83" s="169"/>
      <c r="I83" s="169"/>
      <c r="J83" s="167">
        <f aca="true" t="shared" si="9" ref="J83:J96">ROUND(F83*(N83),2)</f>
        <v>0</v>
      </c>
      <c r="K83" s="1">
        <f aca="true" t="shared" si="10" ref="K83:K96">ROUND(F83*(O83),2)</f>
        <v>0</v>
      </c>
      <c r="L83" s="1"/>
      <c r="M83" s="1"/>
      <c r="N83" s="1">
        <v>0</v>
      </c>
      <c r="O83" s="1"/>
      <c r="P83" s="166"/>
      <c r="Q83" s="172"/>
      <c r="R83" s="172"/>
      <c r="S83" s="166"/>
      <c r="Z83">
        <v>0</v>
      </c>
    </row>
    <row r="84" spans="1:26" ht="24.75" customHeight="1">
      <c r="A84" s="170"/>
      <c r="B84" s="167" t="s">
        <v>213</v>
      </c>
      <c r="C84" s="171" t="s">
        <v>216</v>
      </c>
      <c r="D84" s="167" t="s">
        <v>217</v>
      </c>
      <c r="E84" s="167" t="s">
        <v>146</v>
      </c>
      <c r="F84" s="168">
        <v>227.644</v>
      </c>
      <c r="G84" s="169"/>
      <c r="H84" s="169"/>
      <c r="I84" s="169"/>
      <c r="J84" s="167">
        <f t="shared" si="9"/>
        <v>0</v>
      </c>
      <c r="K84" s="1">
        <f t="shared" si="10"/>
        <v>0</v>
      </c>
      <c r="L84" s="1"/>
      <c r="M84" s="1"/>
      <c r="N84" s="1">
        <v>0</v>
      </c>
      <c r="O84" s="1"/>
      <c r="P84" s="166"/>
      <c r="Q84" s="172"/>
      <c r="R84" s="172"/>
      <c r="S84" s="166"/>
      <c r="Z84">
        <v>0</v>
      </c>
    </row>
    <row r="85" spans="1:26" ht="24.75" customHeight="1">
      <c r="A85" s="170"/>
      <c r="B85" s="167" t="s">
        <v>213</v>
      </c>
      <c r="C85" s="171" t="s">
        <v>218</v>
      </c>
      <c r="D85" s="167" t="s">
        <v>219</v>
      </c>
      <c r="E85" s="167" t="s">
        <v>146</v>
      </c>
      <c r="F85" s="168">
        <v>227.644</v>
      </c>
      <c r="G85" s="169"/>
      <c r="H85" s="169"/>
      <c r="I85" s="169"/>
      <c r="J85" s="167">
        <f t="shared" si="9"/>
        <v>0</v>
      </c>
      <c r="K85" s="1">
        <f t="shared" si="10"/>
        <v>0</v>
      </c>
      <c r="L85" s="1"/>
      <c r="M85" s="1"/>
      <c r="N85" s="1">
        <v>0</v>
      </c>
      <c r="O85" s="1"/>
      <c r="P85" s="166"/>
      <c r="Q85" s="172"/>
      <c r="R85" s="172"/>
      <c r="S85" s="166"/>
      <c r="Z85">
        <v>0</v>
      </c>
    </row>
    <row r="86" spans="1:26" ht="24.75" customHeight="1">
      <c r="A86" s="170"/>
      <c r="B86" s="167" t="s">
        <v>213</v>
      </c>
      <c r="C86" s="171" t="s">
        <v>220</v>
      </c>
      <c r="D86" s="167" t="s">
        <v>221</v>
      </c>
      <c r="E86" s="167" t="s">
        <v>146</v>
      </c>
      <c r="F86" s="168">
        <v>227.644</v>
      </c>
      <c r="G86" s="169"/>
      <c r="H86" s="169"/>
      <c r="I86" s="169"/>
      <c r="J86" s="167">
        <f t="shared" si="9"/>
        <v>0</v>
      </c>
      <c r="K86" s="1">
        <f t="shared" si="10"/>
        <v>0</v>
      </c>
      <c r="L86" s="1"/>
      <c r="M86" s="1"/>
      <c r="N86" s="1">
        <v>0</v>
      </c>
      <c r="O86" s="1"/>
      <c r="P86" s="166"/>
      <c r="Q86" s="172"/>
      <c r="R86" s="172"/>
      <c r="S86" s="166"/>
      <c r="Z86">
        <v>0</v>
      </c>
    </row>
    <row r="87" spans="1:26" ht="24.75" customHeight="1">
      <c r="A87" s="170"/>
      <c r="B87" s="167" t="s">
        <v>183</v>
      </c>
      <c r="C87" s="171" t="s">
        <v>222</v>
      </c>
      <c r="D87" s="167" t="s">
        <v>223</v>
      </c>
      <c r="E87" s="167" t="s">
        <v>118</v>
      </c>
      <c r="F87" s="168">
        <v>165.05</v>
      </c>
      <c r="G87" s="169"/>
      <c r="H87" s="169"/>
      <c r="I87" s="169"/>
      <c r="J87" s="167">
        <f t="shared" si="9"/>
        <v>0</v>
      </c>
      <c r="K87" s="1">
        <f t="shared" si="10"/>
        <v>0</v>
      </c>
      <c r="L87" s="1"/>
      <c r="M87" s="1"/>
      <c r="N87" s="1">
        <v>0</v>
      </c>
      <c r="O87" s="1"/>
      <c r="P87" s="166">
        <f>ROUND(F87*(R87),3)</f>
        <v>27.073</v>
      </c>
      <c r="Q87" s="172"/>
      <c r="R87" s="172">
        <v>0.16403</v>
      </c>
      <c r="S87" s="166"/>
      <c r="Z87">
        <v>0</v>
      </c>
    </row>
    <row r="88" spans="1:26" ht="24.75" customHeight="1">
      <c r="A88" s="170"/>
      <c r="B88" s="167" t="s">
        <v>200</v>
      </c>
      <c r="C88" s="171" t="s">
        <v>224</v>
      </c>
      <c r="D88" s="167" t="s">
        <v>225</v>
      </c>
      <c r="E88" s="167" t="s">
        <v>106</v>
      </c>
      <c r="F88" s="168">
        <v>834.4</v>
      </c>
      <c r="G88" s="169"/>
      <c r="H88" s="169"/>
      <c r="I88" s="169"/>
      <c r="J88" s="167">
        <f t="shared" si="9"/>
        <v>0</v>
      </c>
      <c r="K88" s="1">
        <f t="shared" si="10"/>
        <v>0</v>
      </c>
      <c r="L88" s="1"/>
      <c r="M88" s="1"/>
      <c r="N88" s="1">
        <v>0</v>
      </c>
      <c r="O88" s="1"/>
      <c r="P88" s="166"/>
      <c r="Q88" s="172"/>
      <c r="R88" s="172"/>
      <c r="S88" s="166"/>
      <c r="Z88">
        <v>0</v>
      </c>
    </row>
    <row r="89" spans="1:26" ht="24.75" customHeight="1">
      <c r="A89" s="170"/>
      <c r="B89" s="167" t="s">
        <v>200</v>
      </c>
      <c r="C89" s="171" t="s">
        <v>226</v>
      </c>
      <c r="D89" s="167" t="s">
        <v>227</v>
      </c>
      <c r="E89" s="167" t="s">
        <v>106</v>
      </c>
      <c r="F89" s="168">
        <v>834.4</v>
      </c>
      <c r="G89" s="169"/>
      <c r="H89" s="169"/>
      <c r="I89" s="169"/>
      <c r="J89" s="167">
        <f t="shared" si="9"/>
        <v>0</v>
      </c>
      <c r="K89" s="1">
        <f t="shared" si="10"/>
        <v>0</v>
      </c>
      <c r="L89" s="1"/>
      <c r="M89" s="1"/>
      <c r="N89" s="1">
        <v>0</v>
      </c>
      <c r="O89" s="1"/>
      <c r="P89" s="166"/>
      <c r="Q89" s="172"/>
      <c r="R89" s="172"/>
      <c r="S89" s="166"/>
      <c r="Z89">
        <v>0</v>
      </c>
    </row>
    <row r="90" spans="1:26" ht="24.75" customHeight="1">
      <c r="A90" s="170"/>
      <c r="B90" s="167" t="s">
        <v>200</v>
      </c>
      <c r="C90" s="171" t="s">
        <v>228</v>
      </c>
      <c r="D90" s="167" t="s">
        <v>229</v>
      </c>
      <c r="E90" s="167" t="s">
        <v>173</v>
      </c>
      <c r="F90" s="168">
        <v>1</v>
      </c>
      <c r="G90" s="169"/>
      <c r="H90" s="169"/>
      <c r="I90" s="169"/>
      <c r="J90" s="167">
        <f t="shared" si="9"/>
        <v>0</v>
      </c>
      <c r="K90" s="1">
        <f t="shared" si="10"/>
        <v>0</v>
      </c>
      <c r="L90" s="1"/>
      <c r="M90" s="1"/>
      <c r="N90" s="1">
        <v>0</v>
      </c>
      <c r="O90" s="1"/>
      <c r="P90" s="166"/>
      <c r="Q90" s="172"/>
      <c r="R90" s="172"/>
      <c r="S90" s="166"/>
      <c r="Z90">
        <v>0</v>
      </c>
    </row>
    <row r="91" spans="1:26" ht="24.75" customHeight="1">
      <c r="A91" s="170"/>
      <c r="B91" s="167" t="s">
        <v>230</v>
      </c>
      <c r="C91" s="171" t="s">
        <v>231</v>
      </c>
      <c r="D91" s="167" t="s">
        <v>232</v>
      </c>
      <c r="E91" s="167" t="s">
        <v>118</v>
      </c>
      <c r="F91" s="168">
        <v>357</v>
      </c>
      <c r="G91" s="169"/>
      <c r="H91" s="169"/>
      <c r="I91" s="169"/>
      <c r="J91" s="167">
        <f t="shared" si="9"/>
        <v>0</v>
      </c>
      <c r="K91" s="1">
        <f t="shared" si="10"/>
        <v>0</v>
      </c>
      <c r="L91" s="1"/>
      <c r="M91" s="1">
        <f aca="true" t="shared" si="11" ref="M91:M96">ROUND(F91*(H91),2)</f>
        <v>0</v>
      </c>
      <c r="N91" s="1">
        <v>0</v>
      </c>
      <c r="O91" s="1"/>
      <c r="P91" s="166">
        <f>ROUND(F91*(R91),3)</f>
        <v>0.893</v>
      </c>
      <c r="Q91" s="172"/>
      <c r="R91" s="172">
        <v>0.0025</v>
      </c>
      <c r="S91" s="166"/>
      <c r="Z91">
        <v>0</v>
      </c>
    </row>
    <row r="92" spans="1:26" ht="24.75" customHeight="1">
      <c r="A92" s="170"/>
      <c r="B92" s="167" t="s">
        <v>230</v>
      </c>
      <c r="C92" s="171" t="s">
        <v>233</v>
      </c>
      <c r="D92" s="167" t="s">
        <v>234</v>
      </c>
      <c r="E92" s="167" t="s">
        <v>128</v>
      </c>
      <c r="F92" s="168">
        <v>1</v>
      </c>
      <c r="G92" s="169"/>
      <c r="H92" s="169"/>
      <c r="I92" s="169"/>
      <c r="J92" s="167">
        <f t="shared" si="9"/>
        <v>0</v>
      </c>
      <c r="K92" s="1">
        <f t="shared" si="10"/>
        <v>0</v>
      </c>
      <c r="L92" s="1"/>
      <c r="M92" s="1">
        <f t="shared" si="11"/>
        <v>0</v>
      </c>
      <c r="N92" s="1">
        <v>0</v>
      </c>
      <c r="O92" s="1"/>
      <c r="P92" s="166"/>
      <c r="Q92" s="172"/>
      <c r="R92" s="172"/>
      <c r="S92" s="166"/>
      <c r="Z92">
        <v>0</v>
      </c>
    </row>
    <row r="93" spans="1:26" ht="24.75" customHeight="1">
      <c r="A93" s="170"/>
      <c r="B93" s="167" t="s">
        <v>131</v>
      </c>
      <c r="C93" s="171" t="s">
        <v>235</v>
      </c>
      <c r="D93" s="167" t="s">
        <v>236</v>
      </c>
      <c r="E93" s="167" t="s">
        <v>106</v>
      </c>
      <c r="F93" s="168">
        <v>917.84</v>
      </c>
      <c r="G93" s="169"/>
      <c r="H93" s="169"/>
      <c r="I93" s="169"/>
      <c r="J93" s="167">
        <f t="shared" si="9"/>
        <v>0</v>
      </c>
      <c r="K93" s="1">
        <f t="shared" si="10"/>
        <v>0</v>
      </c>
      <c r="L93" s="1"/>
      <c r="M93" s="1">
        <f t="shared" si="11"/>
        <v>0</v>
      </c>
      <c r="N93" s="1">
        <v>0</v>
      </c>
      <c r="O93" s="1"/>
      <c r="P93" s="166">
        <f>ROUND(F93*(R93),3)</f>
        <v>0.918</v>
      </c>
      <c r="Q93" s="172"/>
      <c r="R93" s="172">
        <v>0.001</v>
      </c>
      <c r="S93" s="166"/>
      <c r="Z93">
        <v>0</v>
      </c>
    </row>
    <row r="94" spans="1:26" ht="24.75" customHeight="1">
      <c r="A94" s="170"/>
      <c r="B94" s="167" t="s">
        <v>237</v>
      </c>
      <c r="C94" s="171" t="s">
        <v>238</v>
      </c>
      <c r="D94" s="167" t="s">
        <v>239</v>
      </c>
      <c r="E94" s="167" t="s">
        <v>146</v>
      </c>
      <c r="F94" s="168">
        <v>20.2</v>
      </c>
      <c r="G94" s="169"/>
      <c r="H94" s="169"/>
      <c r="I94" s="169"/>
      <c r="J94" s="167">
        <f t="shared" si="9"/>
        <v>0</v>
      </c>
      <c r="K94" s="1">
        <f t="shared" si="10"/>
        <v>0</v>
      </c>
      <c r="L94" s="1"/>
      <c r="M94" s="1">
        <f t="shared" si="11"/>
        <v>0</v>
      </c>
      <c r="N94" s="1">
        <v>0</v>
      </c>
      <c r="O94" s="1"/>
      <c r="P94" s="166">
        <f>ROUND(F94*(R94),3)</f>
        <v>20.2</v>
      </c>
      <c r="Q94" s="172"/>
      <c r="R94" s="172">
        <v>1</v>
      </c>
      <c r="S94" s="166"/>
      <c r="Z94">
        <v>0</v>
      </c>
    </row>
    <row r="95" spans="1:26" ht="24.75" customHeight="1">
      <c r="A95" s="170"/>
      <c r="B95" s="167" t="s">
        <v>203</v>
      </c>
      <c r="C95" s="171" t="s">
        <v>240</v>
      </c>
      <c r="D95" s="167" t="s">
        <v>241</v>
      </c>
      <c r="E95" s="167" t="s">
        <v>128</v>
      </c>
      <c r="F95" s="168">
        <v>181.53300000000002</v>
      </c>
      <c r="G95" s="169"/>
      <c r="H95" s="169"/>
      <c r="I95" s="169"/>
      <c r="J95" s="167">
        <f t="shared" si="9"/>
        <v>0</v>
      </c>
      <c r="K95" s="1">
        <f t="shared" si="10"/>
        <v>0</v>
      </c>
      <c r="L95" s="1"/>
      <c r="M95" s="1">
        <f t="shared" si="11"/>
        <v>0</v>
      </c>
      <c r="N95" s="1">
        <v>0</v>
      </c>
      <c r="O95" s="1"/>
      <c r="P95" s="166"/>
      <c r="Q95" s="172"/>
      <c r="R95" s="172"/>
      <c r="S95" s="166"/>
      <c r="Z95">
        <v>0</v>
      </c>
    </row>
    <row r="96" spans="1:26" ht="24.75" customHeight="1">
      <c r="A96" s="170"/>
      <c r="B96" s="167" t="s">
        <v>210</v>
      </c>
      <c r="C96" s="171" t="s">
        <v>211</v>
      </c>
      <c r="D96" s="167" t="s">
        <v>212</v>
      </c>
      <c r="E96" s="167" t="s">
        <v>106</v>
      </c>
      <c r="F96" s="168">
        <v>973.176</v>
      </c>
      <c r="G96" s="169"/>
      <c r="H96" s="169"/>
      <c r="I96" s="169"/>
      <c r="J96" s="167">
        <f t="shared" si="9"/>
        <v>0</v>
      </c>
      <c r="K96" s="1">
        <f t="shared" si="10"/>
        <v>0</v>
      </c>
      <c r="L96" s="1"/>
      <c r="M96" s="1">
        <f t="shared" si="11"/>
        <v>0</v>
      </c>
      <c r="N96" s="1">
        <v>0</v>
      </c>
      <c r="O96" s="1"/>
      <c r="P96" s="166"/>
      <c r="Q96" s="172"/>
      <c r="R96" s="172"/>
      <c r="S96" s="166"/>
      <c r="Z96">
        <v>0</v>
      </c>
    </row>
    <row r="97" spans="1:26" ht="15">
      <c r="A97" s="155"/>
      <c r="B97" s="155"/>
      <c r="C97" s="155"/>
      <c r="D97" s="155" t="s">
        <v>68</v>
      </c>
      <c r="E97" s="155"/>
      <c r="F97" s="166"/>
      <c r="G97" s="158">
        <f>ROUND((SUM(L82:L96))/1,2)</f>
        <v>0</v>
      </c>
      <c r="H97" s="158">
        <f>ROUND((SUM(M82:M96))/1,2)</f>
        <v>0</v>
      </c>
      <c r="I97" s="158">
        <f>ROUND((SUM(I82:I96))/1,2)</f>
        <v>0</v>
      </c>
      <c r="J97" s="155"/>
      <c r="K97" s="155"/>
      <c r="L97" s="155">
        <f>ROUND((SUM(L82:L96))/1,2)</f>
        <v>0</v>
      </c>
      <c r="M97" s="155">
        <f>ROUND((SUM(M82:M96))/1,2)</f>
        <v>0</v>
      </c>
      <c r="N97" s="155"/>
      <c r="O97" s="155"/>
      <c r="P97" s="173">
        <f>ROUND((SUM(P82:P96))/1,2)</f>
        <v>49.08</v>
      </c>
      <c r="Q97" s="152"/>
      <c r="R97" s="152"/>
      <c r="S97" s="173">
        <f>ROUND((SUM(S82:S96))/1,2)</f>
        <v>0</v>
      </c>
      <c r="T97" s="152"/>
      <c r="U97" s="152"/>
      <c r="V97" s="152"/>
      <c r="W97" s="152"/>
      <c r="X97" s="152"/>
      <c r="Y97" s="152"/>
      <c r="Z97" s="152"/>
    </row>
    <row r="98" spans="1:19" ht="15">
      <c r="A98" s="1"/>
      <c r="B98" s="1"/>
      <c r="C98" s="1"/>
      <c r="D98" s="1"/>
      <c r="E98" s="1"/>
      <c r="F98" s="162"/>
      <c r="G98" s="148"/>
      <c r="H98" s="148"/>
      <c r="I98" s="148"/>
      <c r="J98" s="1"/>
      <c r="K98" s="1"/>
      <c r="L98" s="1"/>
      <c r="M98" s="1"/>
      <c r="N98" s="1"/>
      <c r="O98" s="1"/>
      <c r="P98" s="1"/>
      <c r="S98" s="1"/>
    </row>
    <row r="99" spans="1:26" ht="15">
      <c r="A99" s="155"/>
      <c r="B99" s="155"/>
      <c r="C99" s="155"/>
      <c r="D99" s="155" t="s">
        <v>69</v>
      </c>
      <c r="E99" s="155"/>
      <c r="F99" s="166"/>
      <c r="G99" s="156"/>
      <c r="H99" s="156"/>
      <c r="I99" s="156"/>
      <c r="J99" s="155"/>
      <c r="K99" s="155"/>
      <c r="L99" s="155"/>
      <c r="M99" s="155"/>
      <c r="N99" s="155"/>
      <c r="O99" s="155"/>
      <c r="P99" s="155"/>
      <c r="Q99" s="152"/>
      <c r="R99" s="152"/>
      <c r="S99" s="155"/>
      <c r="T99" s="152"/>
      <c r="U99" s="152"/>
      <c r="V99" s="152"/>
      <c r="W99" s="152"/>
      <c r="X99" s="152"/>
      <c r="Y99" s="152"/>
      <c r="Z99" s="152"/>
    </row>
    <row r="100" spans="1:26" ht="24.75" customHeight="1">
      <c r="A100" s="170"/>
      <c r="B100" s="167" t="s">
        <v>183</v>
      </c>
      <c r="C100" s="171" t="s">
        <v>242</v>
      </c>
      <c r="D100" s="167" t="s">
        <v>243</v>
      </c>
      <c r="E100" s="167" t="s">
        <v>146</v>
      </c>
      <c r="F100" s="168">
        <v>1141.041289812</v>
      </c>
      <c r="G100" s="169"/>
      <c r="H100" s="169"/>
      <c r="I100" s="169"/>
      <c r="J100" s="167">
        <f>ROUND(F100*(N100),2)</f>
        <v>0</v>
      </c>
      <c r="K100" s="1">
        <f>ROUND(F100*(O100),2)</f>
        <v>0</v>
      </c>
      <c r="L100" s="1"/>
      <c r="M100" s="1"/>
      <c r="N100" s="1">
        <v>0</v>
      </c>
      <c r="O100" s="1"/>
      <c r="P100" s="166"/>
      <c r="Q100" s="172"/>
      <c r="R100" s="172"/>
      <c r="S100" s="166"/>
      <c r="Z100">
        <v>0</v>
      </c>
    </row>
    <row r="101" spans="1:26" ht="15">
      <c r="A101" s="155"/>
      <c r="B101" s="155"/>
      <c r="C101" s="155"/>
      <c r="D101" s="155" t="s">
        <v>69</v>
      </c>
      <c r="E101" s="155"/>
      <c r="F101" s="166"/>
      <c r="G101" s="158">
        <f>ROUND((SUM(L99:L100))/1,2)</f>
        <v>0</v>
      </c>
      <c r="H101" s="158">
        <f>ROUND((SUM(M99:M100))/1,2)</f>
        <v>0</v>
      </c>
      <c r="I101" s="158">
        <f>ROUND((SUM(I99:I100))/1,2)</f>
        <v>0</v>
      </c>
      <c r="J101" s="155"/>
      <c r="K101" s="155"/>
      <c r="L101" s="155">
        <f>ROUND((SUM(L99:L100))/1,2)</f>
        <v>0</v>
      </c>
      <c r="M101" s="155">
        <f>ROUND((SUM(M99:M100))/1,2)</f>
        <v>0</v>
      </c>
      <c r="N101" s="155"/>
      <c r="O101" s="155"/>
      <c r="P101" s="173">
        <f>ROUND((SUM(P99:P100))/1,2)</f>
        <v>0</v>
      </c>
      <c r="Q101" s="152"/>
      <c r="R101" s="152"/>
      <c r="S101" s="173">
        <f>ROUND((SUM(S99:S100))/1,2)</f>
        <v>0</v>
      </c>
      <c r="T101" s="152"/>
      <c r="U101" s="152"/>
      <c r="V101" s="152"/>
      <c r="W101" s="152"/>
      <c r="X101" s="152"/>
      <c r="Y101" s="152"/>
      <c r="Z101" s="152"/>
    </row>
    <row r="102" spans="1:19" ht="15">
      <c r="A102" s="1"/>
      <c r="B102" s="1"/>
      <c r="C102" s="1"/>
      <c r="D102" s="1"/>
      <c r="E102" s="1"/>
      <c r="F102" s="162"/>
      <c r="G102" s="148"/>
      <c r="H102" s="148"/>
      <c r="I102" s="148"/>
      <c r="J102" s="1"/>
      <c r="K102" s="1"/>
      <c r="L102" s="1"/>
      <c r="M102" s="1"/>
      <c r="N102" s="1"/>
      <c r="O102" s="1"/>
      <c r="P102" s="1"/>
      <c r="S102" s="1"/>
    </row>
    <row r="103" spans="1:19" ht="15">
      <c r="A103" s="155"/>
      <c r="B103" s="155"/>
      <c r="C103" s="155"/>
      <c r="D103" s="2" t="s">
        <v>61</v>
      </c>
      <c r="E103" s="155"/>
      <c r="F103" s="166"/>
      <c r="G103" s="158">
        <f>ROUND((SUM(L9:L102))/2,2)</f>
        <v>0</v>
      </c>
      <c r="H103" s="158">
        <f>ROUND((SUM(M9:M102))/2,2)</f>
        <v>0</v>
      </c>
      <c r="I103" s="158">
        <f>ROUND((SUM(I9:I102))/2,2)</f>
        <v>0</v>
      </c>
      <c r="J103" s="156"/>
      <c r="K103" s="155"/>
      <c r="L103" s="156">
        <f>ROUND((SUM(L9:L102))/2,2)</f>
        <v>0</v>
      </c>
      <c r="M103" s="156">
        <f>ROUND((SUM(M9:M102))/2,2)</f>
        <v>0</v>
      </c>
      <c r="N103" s="155"/>
      <c r="O103" s="155"/>
      <c r="P103" s="173">
        <f>ROUND((SUM(P9:P102))/2,2)</f>
        <v>1140.82</v>
      </c>
      <c r="S103" s="173">
        <f>ROUND((SUM(S9:S102))/2,2)</f>
        <v>227.64</v>
      </c>
    </row>
    <row r="104" spans="1:19" ht="15">
      <c r="A104" s="1"/>
      <c r="B104" s="1"/>
      <c r="C104" s="1"/>
      <c r="D104" s="1"/>
      <c r="E104" s="1"/>
      <c r="F104" s="162"/>
      <c r="G104" s="148"/>
      <c r="H104" s="148"/>
      <c r="I104" s="148"/>
      <c r="J104" s="1"/>
      <c r="K104" s="1"/>
      <c r="L104" s="1"/>
      <c r="M104" s="1"/>
      <c r="N104" s="1"/>
      <c r="O104" s="1"/>
      <c r="P104" s="1"/>
      <c r="S104" s="1"/>
    </row>
    <row r="105" spans="1:26" ht="15">
      <c r="A105" s="155"/>
      <c r="B105" s="155"/>
      <c r="C105" s="155"/>
      <c r="D105" s="2" t="s">
        <v>70</v>
      </c>
      <c r="E105" s="155"/>
      <c r="F105" s="166"/>
      <c r="G105" s="156"/>
      <c r="H105" s="156"/>
      <c r="I105" s="156"/>
      <c r="J105" s="155"/>
      <c r="K105" s="155"/>
      <c r="L105" s="155"/>
      <c r="M105" s="155"/>
      <c r="N105" s="155"/>
      <c r="O105" s="155"/>
      <c r="P105" s="155"/>
      <c r="Q105" s="152"/>
      <c r="R105" s="152"/>
      <c r="S105" s="155"/>
      <c r="T105" s="152"/>
      <c r="U105" s="152"/>
      <c r="V105" s="152"/>
      <c r="W105" s="152"/>
      <c r="X105" s="152"/>
      <c r="Y105" s="152"/>
      <c r="Z105" s="152"/>
    </row>
    <row r="106" spans="1:26" ht="15">
      <c r="A106" s="155"/>
      <c r="B106" s="155"/>
      <c r="C106" s="155"/>
      <c r="D106" s="155" t="s">
        <v>71</v>
      </c>
      <c r="E106" s="155"/>
      <c r="F106" s="166"/>
      <c r="G106" s="156"/>
      <c r="H106" s="156"/>
      <c r="I106" s="156"/>
      <c r="J106" s="155"/>
      <c r="K106" s="155"/>
      <c r="L106" s="155"/>
      <c r="M106" s="155"/>
      <c r="N106" s="155"/>
      <c r="O106" s="155"/>
      <c r="P106" s="155"/>
      <c r="Q106" s="152"/>
      <c r="R106" s="152"/>
      <c r="S106" s="155"/>
      <c r="T106" s="152"/>
      <c r="U106" s="152"/>
      <c r="V106" s="152"/>
      <c r="W106" s="152"/>
      <c r="X106" s="152"/>
      <c r="Y106" s="152"/>
      <c r="Z106" s="152"/>
    </row>
    <row r="107" spans="1:26" ht="24.75" customHeight="1">
      <c r="A107" s="170"/>
      <c r="B107" s="167" t="s">
        <v>244</v>
      </c>
      <c r="C107" s="171" t="s">
        <v>245</v>
      </c>
      <c r="D107" s="167" t="s">
        <v>246</v>
      </c>
      <c r="E107" s="167" t="s">
        <v>118</v>
      </c>
      <c r="F107" s="168">
        <v>129.45</v>
      </c>
      <c r="G107" s="169"/>
      <c r="H107" s="169"/>
      <c r="I107" s="169"/>
      <c r="J107" s="167">
        <f aca="true" t="shared" si="12" ref="J107:J119">ROUND(F107*(N107),2)</f>
        <v>0</v>
      </c>
      <c r="K107" s="1">
        <f aca="true" t="shared" si="13" ref="K107:K119">ROUND(F107*(O107),2)</f>
        <v>0</v>
      </c>
      <c r="L107" s="1"/>
      <c r="M107" s="1"/>
      <c r="N107" s="1">
        <v>0</v>
      </c>
      <c r="O107" s="1"/>
      <c r="P107" s="166">
        <f>ROUND(F107*(R107),3)</f>
        <v>0.053</v>
      </c>
      <c r="Q107" s="172"/>
      <c r="R107" s="172">
        <v>0.00041</v>
      </c>
      <c r="S107" s="166"/>
      <c r="Z107">
        <v>0</v>
      </c>
    </row>
    <row r="108" spans="1:26" ht="24.75" customHeight="1">
      <c r="A108" s="170"/>
      <c r="B108" s="167" t="s">
        <v>244</v>
      </c>
      <c r="C108" s="171" t="s">
        <v>247</v>
      </c>
      <c r="D108" s="167" t="s">
        <v>248</v>
      </c>
      <c r="E108" s="167" t="s">
        <v>128</v>
      </c>
      <c r="F108" s="168">
        <v>2</v>
      </c>
      <c r="G108" s="169"/>
      <c r="H108" s="169"/>
      <c r="I108" s="169"/>
      <c r="J108" s="167">
        <f t="shared" si="12"/>
        <v>0</v>
      </c>
      <c r="K108" s="1">
        <f t="shared" si="13"/>
        <v>0</v>
      </c>
      <c r="L108" s="1"/>
      <c r="M108" s="1"/>
      <c r="N108" s="1">
        <v>0</v>
      </c>
      <c r="O108" s="1"/>
      <c r="P108" s="166">
        <f>ROUND(F108*(R108),3)</f>
        <v>0.001</v>
      </c>
      <c r="Q108" s="172"/>
      <c r="R108" s="172">
        <v>0.00041</v>
      </c>
      <c r="S108" s="166"/>
      <c r="Z108">
        <v>0</v>
      </c>
    </row>
    <row r="109" spans="1:26" ht="24.75" customHeight="1">
      <c r="A109" s="170"/>
      <c r="B109" s="167" t="s">
        <v>244</v>
      </c>
      <c r="C109" s="171" t="s">
        <v>249</v>
      </c>
      <c r="D109" s="167" t="s">
        <v>250</v>
      </c>
      <c r="E109" s="167" t="s">
        <v>128</v>
      </c>
      <c r="F109" s="168">
        <v>4</v>
      </c>
      <c r="G109" s="169"/>
      <c r="H109" s="169"/>
      <c r="I109" s="169"/>
      <c r="J109" s="167">
        <f t="shared" si="12"/>
        <v>0</v>
      </c>
      <c r="K109" s="1">
        <f t="shared" si="13"/>
        <v>0</v>
      </c>
      <c r="L109" s="1"/>
      <c r="M109" s="1"/>
      <c r="N109" s="1">
        <v>0</v>
      </c>
      <c r="O109" s="1"/>
      <c r="P109" s="166">
        <f>ROUND(F109*(R109),3)</f>
        <v>0.002</v>
      </c>
      <c r="Q109" s="172"/>
      <c r="R109" s="172">
        <v>0.00041</v>
      </c>
      <c r="S109" s="166"/>
      <c r="Z109">
        <v>0</v>
      </c>
    </row>
    <row r="110" spans="1:26" ht="24.75" customHeight="1">
      <c r="A110" s="170"/>
      <c r="B110" s="167" t="s">
        <v>251</v>
      </c>
      <c r="C110" s="171" t="s">
        <v>252</v>
      </c>
      <c r="D110" s="167" t="s">
        <v>253</v>
      </c>
      <c r="E110" s="167" t="s">
        <v>254</v>
      </c>
      <c r="F110" s="168">
        <v>1</v>
      </c>
      <c r="G110" s="169"/>
      <c r="H110" s="169"/>
      <c r="I110" s="169"/>
      <c r="J110" s="167">
        <f t="shared" si="12"/>
        <v>0</v>
      </c>
      <c r="K110" s="1">
        <f t="shared" si="13"/>
        <v>0</v>
      </c>
      <c r="L110" s="1"/>
      <c r="M110" s="1"/>
      <c r="N110" s="1">
        <v>0</v>
      </c>
      <c r="O110" s="1"/>
      <c r="P110" s="166"/>
      <c r="Q110" s="172"/>
      <c r="R110" s="172"/>
      <c r="S110" s="166"/>
      <c r="Z110">
        <v>0</v>
      </c>
    </row>
    <row r="111" spans="1:26" ht="24.75" customHeight="1">
      <c r="A111" s="170"/>
      <c r="B111" s="167" t="s">
        <v>131</v>
      </c>
      <c r="C111" s="171" t="s">
        <v>255</v>
      </c>
      <c r="D111" s="167" t="s">
        <v>256</v>
      </c>
      <c r="E111" s="167" t="s">
        <v>257</v>
      </c>
      <c r="F111" s="168">
        <v>1</v>
      </c>
      <c r="G111" s="169"/>
      <c r="H111" s="169"/>
      <c r="I111" s="169"/>
      <c r="J111" s="167">
        <f t="shared" si="12"/>
        <v>0</v>
      </c>
      <c r="K111" s="1">
        <f t="shared" si="13"/>
        <v>0</v>
      </c>
      <c r="L111" s="1"/>
      <c r="M111" s="1">
        <f aca="true" t="shared" si="14" ref="M111:M119">ROUND(F111*(H111),2)</f>
        <v>0</v>
      </c>
      <c r="N111" s="1">
        <v>0</v>
      </c>
      <c r="O111" s="1"/>
      <c r="P111" s="166">
        <f>ROUND(F111*(R111),3)</f>
        <v>0.001</v>
      </c>
      <c r="Q111" s="172"/>
      <c r="R111" s="172">
        <v>0.001</v>
      </c>
      <c r="S111" s="166"/>
      <c r="Z111">
        <v>0</v>
      </c>
    </row>
    <row r="112" spans="1:26" ht="24.75" customHeight="1">
      <c r="A112" s="170"/>
      <c r="B112" s="167" t="s">
        <v>131</v>
      </c>
      <c r="C112" s="171" t="s">
        <v>258</v>
      </c>
      <c r="D112" s="167" t="s">
        <v>259</v>
      </c>
      <c r="E112" s="167" t="s">
        <v>257</v>
      </c>
      <c r="F112" s="168">
        <v>1</v>
      </c>
      <c r="G112" s="169"/>
      <c r="H112" s="169"/>
      <c r="I112" s="169"/>
      <c r="J112" s="167">
        <f t="shared" si="12"/>
        <v>0</v>
      </c>
      <c r="K112" s="1">
        <f t="shared" si="13"/>
        <v>0</v>
      </c>
      <c r="L112" s="1"/>
      <c r="M112" s="1">
        <f t="shared" si="14"/>
        <v>0</v>
      </c>
      <c r="N112" s="1">
        <v>0</v>
      </c>
      <c r="O112" s="1"/>
      <c r="P112" s="166">
        <f>ROUND(F112*(R112),3)</f>
        <v>0.001</v>
      </c>
      <c r="Q112" s="172"/>
      <c r="R112" s="172">
        <v>0.001</v>
      </c>
      <c r="S112" s="166"/>
      <c r="Z112">
        <v>0</v>
      </c>
    </row>
    <row r="113" spans="1:26" ht="24.75" customHeight="1">
      <c r="A113" s="170"/>
      <c r="B113" s="167" t="s">
        <v>170</v>
      </c>
      <c r="C113" s="171" t="s">
        <v>260</v>
      </c>
      <c r="D113" s="167" t="s">
        <v>261</v>
      </c>
      <c r="E113" s="167" t="s">
        <v>128</v>
      </c>
      <c r="F113" s="168">
        <v>1</v>
      </c>
      <c r="G113" s="169"/>
      <c r="H113" s="169"/>
      <c r="I113" s="169"/>
      <c r="J113" s="167">
        <f t="shared" si="12"/>
        <v>0</v>
      </c>
      <c r="K113" s="1">
        <f t="shared" si="13"/>
        <v>0</v>
      </c>
      <c r="L113" s="1"/>
      <c r="M113" s="1">
        <f t="shared" si="14"/>
        <v>0</v>
      </c>
      <c r="N113" s="1">
        <v>0</v>
      </c>
      <c r="O113" s="1"/>
      <c r="P113" s="166"/>
      <c r="Q113" s="172"/>
      <c r="R113" s="172"/>
      <c r="S113" s="166"/>
      <c r="Z113">
        <v>0</v>
      </c>
    </row>
    <row r="114" spans="1:26" ht="24.75" customHeight="1">
      <c r="A114" s="170"/>
      <c r="B114" s="167" t="s">
        <v>170</v>
      </c>
      <c r="C114" s="171" t="s">
        <v>262</v>
      </c>
      <c r="D114" s="167" t="s">
        <v>263</v>
      </c>
      <c r="E114" s="167" t="s">
        <v>128</v>
      </c>
      <c r="F114" s="168">
        <v>1</v>
      </c>
      <c r="G114" s="169"/>
      <c r="H114" s="169"/>
      <c r="I114" s="169"/>
      <c r="J114" s="167">
        <f t="shared" si="12"/>
        <v>0</v>
      </c>
      <c r="K114" s="1">
        <f t="shared" si="13"/>
        <v>0</v>
      </c>
      <c r="L114" s="1"/>
      <c r="M114" s="1">
        <f t="shared" si="14"/>
        <v>0</v>
      </c>
      <c r="N114" s="1">
        <v>0</v>
      </c>
      <c r="O114" s="1"/>
      <c r="P114" s="166"/>
      <c r="Q114" s="172"/>
      <c r="R114" s="172"/>
      <c r="S114" s="166"/>
      <c r="Z114">
        <v>0</v>
      </c>
    </row>
    <row r="115" spans="1:26" ht="24.75" customHeight="1">
      <c r="A115" s="170"/>
      <c r="B115" s="167" t="s">
        <v>170</v>
      </c>
      <c r="C115" s="171" t="s">
        <v>264</v>
      </c>
      <c r="D115" s="167" t="s">
        <v>265</v>
      </c>
      <c r="E115" s="167" t="s">
        <v>128</v>
      </c>
      <c r="F115" s="168">
        <v>2</v>
      </c>
      <c r="G115" s="169"/>
      <c r="H115" s="169"/>
      <c r="I115" s="169"/>
      <c r="J115" s="167">
        <f t="shared" si="12"/>
        <v>0</v>
      </c>
      <c r="K115" s="1">
        <f t="shared" si="13"/>
        <v>0</v>
      </c>
      <c r="L115" s="1"/>
      <c r="M115" s="1">
        <f t="shared" si="14"/>
        <v>0</v>
      </c>
      <c r="N115" s="1">
        <v>0</v>
      </c>
      <c r="O115" s="1"/>
      <c r="P115" s="166"/>
      <c r="Q115" s="172"/>
      <c r="R115" s="172"/>
      <c r="S115" s="166"/>
      <c r="Z115">
        <v>0</v>
      </c>
    </row>
    <row r="116" spans="1:26" ht="24.75" customHeight="1">
      <c r="A116" s="170"/>
      <c r="B116" s="167" t="s">
        <v>170</v>
      </c>
      <c r="C116" s="171" t="s">
        <v>266</v>
      </c>
      <c r="D116" s="167" t="s">
        <v>267</v>
      </c>
      <c r="E116" s="167" t="s">
        <v>128</v>
      </c>
      <c r="F116" s="168">
        <v>2</v>
      </c>
      <c r="G116" s="169"/>
      <c r="H116" s="169"/>
      <c r="I116" s="169"/>
      <c r="J116" s="167">
        <f t="shared" si="12"/>
        <v>0</v>
      </c>
      <c r="K116" s="1">
        <f t="shared" si="13"/>
        <v>0</v>
      </c>
      <c r="L116" s="1"/>
      <c r="M116" s="1">
        <f t="shared" si="14"/>
        <v>0</v>
      </c>
      <c r="N116" s="1">
        <v>0</v>
      </c>
      <c r="O116" s="1"/>
      <c r="P116" s="166"/>
      <c r="Q116" s="172"/>
      <c r="R116" s="172"/>
      <c r="S116" s="166"/>
      <c r="Z116">
        <v>0</v>
      </c>
    </row>
    <row r="117" spans="1:26" ht="24.75" customHeight="1">
      <c r="A117" s="170"/>
      <c r="B117" s="167" t="s">
        <v>170</v>
      </c>
      <c r="C117" s="171" t="s">
        <v>268</v>
      </c>
      <c r="D117" s="167" t="s">
        <v>269</v>
      </c>
      <c r="E117" s="167" t="s">
        <v>128</v>
      </c>
      <c r="F117" s="168">
        <v>4</v>
      </c>
      <c r="G117" s="169"/>
      <c r="H117" s="169"/>
      <c r="I117" s="169"/>
      <c r="J117" s="167">
        <f t="shared" si="12"/>
        <v>0</v>
      </c>
      <c r="K117" s="1">
        <f t="shared" si="13"/>
        <v>0</v>
      </c>
      <c r="L117" s="1"/>
      <c r="M117" s="1">
        <f t="shared" si="14"/>
        <v>0</v>
      </c>
      <c r="N117" s="1">
        <v>0</v>
      </c>
      <c r="O117" s="1"/>
      <c r="P117" s="166"/>
      <c r="Q117" s="172"/>
      <c r="R117" s="172"/>
      <c r="S117" s="166"/>
      <c r="Z117">
        <v>0</v>
      </c>
    </row>
    <row r="118" spans="1:26" ht="24.75" customHeight="1">
      <c r="A118" s="170"/>
      <c r="B118" s="167" t="s">
        <v>149</v>
      </c>
      <c r="C118" s="171" t="s">
        <v>270</v>
      </c>
      <c r="D118" s="167" t="s">
        <v>271</v>
      </c>
      <c r="E118" s="167" t="s">
        <v>173</v>
      </c>
      <c r="F118" s="168">
        <v>1</v>
      </c>
      <c r="G118" s="169"/>
      <c r="H118" s="169"/>
      <c r="I118" s="169"/>
      <c r="J118" s="167">
        <f t="shared" si="12"/>
        <v>0</v>
      </c>
      <c r="K118" s="1">
        <f t="shared" si="13"/>
        <v>0</v>
      </c>
      <c r="L118" s="1"/>
      <c r="M118" s="1">
        <f t="shared" si="14"/>
        <v>0</v>
      </c>
      <c r="N118" s="1">
        <v>0</v>
      </c>
      <c r="O118" s="1"/>
      <c r="P118" s="166"/>
      <c r="Q118" s="172"/>
      <c r="R118" s="172"/>
      <c r="S118" s="166"/>
      <c r="Z118">
        <v>0</v>
      </c>
    </row>
    <row r="119" spans="1:26" ht="24.75" customHeight="1">
      <c r="A119" s="170"/>
      <c r="B119" s="167" t="s">
        <v>272</v>
      </c>
      <c r="C119" s="171" t="s">
        <v>273</v>
      </c>
      <c r="D119" s="167" t="s">
        <v>274</v>
      </c>
      <c r="E119" s="167" t="s">
        <v>118</v>
      </c>
      <c r="F119" s="168">
        <v>129.45</v>
      </c>
      <c r="G119" s="169"/>
      <c r="H119" s="169"/>
      <c r="I119" s="169"/>
      <c r="J119" s="167">
        <f t="shared" si="12"/>
        <v>0</v>
      </c>
      <c r="K119" s="1">
        <f t="shared" si="13"/>
        <v>0</v>
      </c>
      <c r="L119" s="1"/>
      <c r="M119" s="1">
        <f t="shared" si="14"/>
        <v>0</v>
      </c>
      <c r="N119" s="1">
        <v>0</v>
      </c>
      <c r="O119" s="1"/>
      <c r="P119" s="166"/>
      <c r="Q119" s="172"/>
      <c r="R119" s="172"/>
      <c r="S119" s="166"/>
      <c r="Z119">
        <v>0</v>
      </c>
    </row>
    <row r="120" spans="1:26" ht="15">
      <c r="A120" s="155"/>
      <c r="B120" s="155"/>
      <c r="C120" s="155"/>
      <c r="D120" s="155" t="s">
        <v>71</v>
      </c>
      <c r="E120" s="155"/>
      <c r="F120" s="166"/>
      <c r="G120" s="158">
        <f>ROUND((SUM(L106:L119))/1,2)</f>
        <v>0</v>
      </c>
      <c r="H120" s="158">
        <f>ROUND((SUM(M106:M119))/1,2)</f>
        <v>0</v>
      </c>
      <c r="I120" s="158">
        <f>ROUND((SUM(I106:I119))/1,2)</f>
        <v>0</v>
      </c>
      <c r="J120" s="155"/>
      <c r="K120" s="155"/>
      <c r="L120" s="155">
        <f>ROUND((SUM(L106:L119))/1,2)</f>
        <v>0</v>
      </c>
      <c r="M120" s="155">
        <f>ROUND((SUM(M106:M119))/1,2)</f>
        <v>0</v>
      </c>
      <c r="N120" s="155"/>
      <c r="O120" s="155"/>
      <c r="P120" s="173">
        <f>ROUND((SUM(P106:P119))/1,2)</f>
        <v>0.06</v>
      </c>
      <c r="Q120" s="152"/>
      <c r="R120" s="152"/>
      <c r="S120" s="173">
        <f>ROUND((SUM(S106:S119))/1,2)</f>
        <v>0</v>
      </c>
      <c r="T120" s="152"/>
      <c r="U120" s="152"/>
      <c r="V120" s="152"/>
      <c r="W120" s="152"/>
      <c r="X120" s="152"/>
      <c r="Y120" s="152"/>
      <c r="Z120" s="152"/>
    </row>
    <row r="121" spans="1:19" ht="15">
      <c r="A121" s="1"/>
      <c r="B121" s="1"/>
      <c r="C121" s="1"/>
      <c r="D121" s="1"/>
      <c r="E121" s="1"/>
      <c r="F121" s="162"/>
      <c r="G121" s="148"/>
      <c r="H121" s="148"/>
      <c r="I121" s="148"/>
      <c r="J121" s="1"/>
      <c r="K121" s="1"/>
      <c r="L121" s="1"/>
      <c r="M121" s="1"/>
      <c r="N121" s="1"/>
      <c r="O121" s="1"/>
      <c r="P121" s="1"/>
      <c r="S121" s="1"/>
    </row>
    <row r="122" spans="1:19" ht="15">
      <c r="A122" s="155"/>
      <c r="B122" s="155"/>
      <c r="C122" s="155"/>
      <c r="D122" s="2" t="s">
        <v>70</v>
      </c>
      <c r="E122" s="155"/>
      <c r="F122" s="166"/>
      <c r="G122" s="158">
        <f>ROUND((SUM(L105:L121))/2,2)</f>
        <v>0</v>
      </c>
      <c r="H122" s="158">
        <f>ROUND((SUM(M105:M121))/2,2)</f>
        <v>0</v>
      </c>
      <c r="I122" s="158">
        <f>ROUND((SUM(I105:I121))/2,2)</f>
        <v>0</v>
      </c>
      <c r="J122" s="156"/>
      <c r="K122" s="155"/>
      <c r="L122" s="156">
        <f>ROUND((SUM(L105:L121))/2,2)</f>
        <v>0</v>
      </c>
      <c r="M122" s="156">
        <f>ROUND((SUM(M105:M121))/2,2)</f>
        <v>0</v>
      </c>
      <c r="N122" s="155"/>
      <c r="O122" s="155"/>
      <c r="P122" s="173">
        <f>ROUND((SUM(P105:P121))/2,2)</f>
        <v>0.06</v>
      </c>
      <c r="S122" s="173">
        <f>ROUND((SUM(S105:S121))/2,2)</f>
        <v>0</v>
      </c>
    </row>
    <row r="123" spans="1:19" ht="15">
      <c r="A123" s="1"/>
      <c r="B123" s="1"/>
      <c r="C123" s="1"/>
      <c r="D123" s="1"/>
      <c r="E123" s="1"/>
      <c r="F123" s="162"/>
      <c r="G123" s="148"/>
      <c r="H123" s="148"/>
      <c r="I123" s="148"/>
      <c r="J123" s="1"/>
      <c r="K123" s="1"/>
      <c r="L123" s="1"/>
      <c r="M123" s="1"/>
      <c r="N123" s="1"/>
      <c r="O123" s="1"/>
      <c r="P123" s="1"/>
      <c r="S123" s="1"/>
    </row>
    <row r="124" spans="1:26" ht="15">
      <c r="A124" s="155"/>
      <c r="B124" s="155"/>
      <c r="C124" s="155"/>
      <c r="D124" s="2" t="s">
        <v>72</v>
      </c>
      <c r="E124" s="155"/>
      <c r="F124" s="166"/>
      <c r="G124" s="156"/>
      <c r="H124" s="156"/>
      <c r="I124" s="156"/>
      <c r="J124" s="155"/>
      <c r="K124" s="155"/>
      <c r="L124" s="155"/>
      <c r="M124" s="155"/>
      <c r="N124" s="155"/>
      <c r="O124" s="155"/>
      <c r="P124" s="155"/>
      <c r="Q124" s="152"/>
      <c r="R124" s="152"/>
      <c r="S124" s="155"/>
      <c r="T124" s="152"/>
      <c r="U124" s="152"/>
      <c r="V124" s="152"/>
      <c r="W124" s="152"/>
      <c r="X124" s="152"/>
      <c r="Y124" s="152"/>
      <c r="Z124" s="152"/>
    </row>
    <row r="125" spans="1:26" ht="15">
      <c r="A125" s="155"/>
      <c r="B125" s="155"/>
      <c r="C125" s="155"/>
      <c r="D125" s="155" t="s">
        <v>73</v>
      </c>
      <c r="E125" s="155"/>
      <c r="F125" s="166"/>
      <c r="G125" s="156"/>
      <c r="H125" s="156"/>
      <c r="I125" s="156"/>
      <c r="J125" s="155"/>
      <c r="K125" s="155"/>
      <c r="L125" s="155"/>
      <c r="M125" s="155"/>
      <c r="N125" s="155"/>
      <c r="O125" s="155"/>
      <c r="P125" s="155"/>
      <c r="Q125" s="152"/>
      <c r="R125" s="152"/>
      <c r="S125" s="155"/>
      <c r="T125" s="152"/>
      <c r="U125" s="152"/>
      <c r="V125" s="152"/>
      <c r="W125" s="152"/>
      <c r="X125" s="152"/>
      <c r="Y125" s="152"/>
      <c r="Z125" s="152"/>
    </row>
    <row r="126" spans="1:26" ht="24.75" customHeight="1">
      <c r="A126" s="170"/>
      <c r="B126" s="167" t="s">
        <v>275</v>
      </c>
      <c r="C126" s="171" t="s">
        <v>276</v>
      </c>
      <c r="D126" s="167" t="s">
        <v>277</v>
      </c>
      <c r="E126" s="167" t="s">
        <v>173</v>
      </c>
      <c r="F126" s="168">
        <v>1</v>
      </c>
      <c r="G126" s="169"/>
      <c r="H126" s="169"/>
      <c r="I126" s="169"/>
      <c r="J126" s="167">
        <f>ROUND(F126*(N126),2)</f>
        <v>0</v>
      </c>
      <c r="K126" s="1">
        <f>ROUND(F126*(O126),2)</f>
        <v>0</v>
      </c>
      <c r="L126" s="1"/>
      <c r="M126" s="1"/>
      <c r="N126" s="1">
        <v>0</v>
      </c>
      <c r="O126" s="1"/>
      <c r="P126" s="166"/>
      <c r="Q126" s="172"/>
      <c r="R126" s="172"/>
      <c r="S126" s="166"/>
      <c r="Z126">
        <v>0</v>
      </c>
    </row>
    <row r="127" spans="1:19" ht="15">
      <c r="A127" s="155"/>
      <c r="B127" s="155"/>
      <c r="C127" s="155"/>
      <c r="D127" s="155" t="s">
        <v>73</v>
      </c>
      <c r="E127" s="155"/>
      <c r="F127" s="166"/>
      <c r="G127" s="158">
        <f>ROUND((SUM(L125:L126))/1,2)</f>
        <v>0</v>
      </c>
      <c r="H127" s="158">
        <f>ROUND((SUM(M125:M126))/1,2)</f>
        <v>0</v>
      </c>
      <c r="I127" s="158">
        <f>ROUND((SUM(I125:I126))/1,2)</f>
        <v>0</v>
      </c>
      <c r="J127" s="155"/>
      <c r="K127" s="155"/>
      <c r="L127" s="155">
        <f>ROUND((SUM(L125:L126))/1,2)</f>
        <v>0</v>
      </c>
      <c r="M127" s="155">
        <f>ROUND((SUM(M125:M126))/1,2)</f>
        <v>0</v>
      </c>
      <c r="N127" s="155"/>
      <c r="O127" s="155"/>
      <c r="P127" s="173">
        <f>ROUND((SUM(P125:P126))/1,2)</f>
        <v>0</v>
      </c>
      <c r="S127" s="166">
        <f>ROUND((SUM(S125:S126))/1,2)</f>
        <v>0</v>
      </c>
    </row>
    <row r="128" spans="1:19" ht="15">
      <c r="A128" s="1"/>
      <c r="B128" s="1"/>
      <c r="C128" s="1"/>
      <c r="D128" s="1"/>
      <c r="E128" s="1"/>
      <c r="F128" s="162"/>
      <c r="G128" s="148"/>
      <c r="H128" s="148"/>
      <c r="I128" s="148"/>
      <c r="J128" s="1"/>
      <c r="K128" s="1"/>
      <c r="L128" s="1"/>
      <c r="M128" s="1"/>
      <c r="N128" s="1"/>
      <c r="O128" s="1"/>
      <c r="P128" s="1"/>
      <c r="S128" s="1"/>
    </row>
    <row r="129" spans="1:19" ht="15">
      <c r="A129" s="155"/>
      <c r="B129" s="155"/>
      <c r="C129" s="155"/>
      <c r="D129" s="2" t="s">
        <v>72</v>
      </c>
      <c r="E129" s="155"/>
      <c r="F129" s="166"/>
      <c r="G129" s="158">
        <f>ROUND((SUM(L124:L128))/2,2)</f>
        <v>0</v>
      </c>
      <c r="H129" s="158">
        <f>ROUND((SUM(M124:M128))/2,2)</f>
        <v>0</v>
      </c>
      <c r="I129" s="158">
        <f>ROUND((SUM(I124:I128))/2,2)</f>
        <v>0</v>
      </c>
      <c r="J129" s="155"/>
      <c r="K129" s="155"/>
      <c r="L129" s="155">
        <f>ROUND((SUM(L124:L128))/2,2)</f>
        <v>0</v>
      </c>
      <c r="M129" s="155">
        <f>ROUND((SUM(M124:M128))/2,2)</f>
        <v>0</v>
      </c>
      <c r="N129" s="155"/>
      <c r="O129" s="155"/>
      <c r="P129" s="173">
        <f>ROUND((SUM(P124:P128))/2,2)</f>
        <v>0</v>
      </c>
      <c r="S129" s="173">
        <f>ROUND((SUM(S124:S128))/2,2)</f>
        <v>0</v>
      </c>
    </row>
    <row r="130" spans="1:26" ht="15">
      <c r="A130" s="174"/>
      <c r="B130" s="174" t="s">
        <v>11</v>
      </c>
      <c r="C130" s="174"/>
      <c r="D130" s="174"/>
      <c r="E130" s="174"/>
      <c r="F130" s="175" t="s">
        <v>74</v>
      </c>
      <c r="G130" s="176">
        <f>ROUND((SUM(L9:L129))/3,2)</f>
        <v>0</v>
      </c>
      <c r="H130" s="176">
        <f>ROUND((SUM(M9:M129))/3,2)</f>
        <v>0</v>
      </c>
      <c r="I130" s="176">
        <f>ROUND((SUM(I9:I129))/3,2)</f>
        <v>0</v>
      </c>
      <c r="J130" s="174"/>
      <c r="K130" s="174">
        <f>ROUND((SUM(K9:K129)),2)</f>
        <v>0</v>
      </c>
      <c r="L130" s="174">
        <f>ROUND((SUM(L9:L129))/3,2)</f>
        <v>0</v>
      </c>
      <c r="M130" s="174">
        <f>ROUND((SUM(M9:M129))/3,2)</f>
        <v>0</v>
      </c>
      <c r="N130" s="174"/>
      <c r="O130" s="174"/>
      <c r="P130" s="175">
        <f>ROUND((SUM(P9:P129))/3,2)</f>
        <v>1140.88</v>
      </c>
      <c r="S130" s="175">
        <f>ROUND((SUM(S9:S129))/3,2)</f>
        <v>227.64</v>
      </c>
      <c r="Z130">
        <f>(SUM(Z9:Z129))</f>
        <v>0</v>
      </c>
    </row>
  </sheetData>
  <sheetProtection/>
  <printOptions gridLines="1" horizontalCentered="1"/>
  <pageMargins left="0.7" right="0.006944444444444444" top="0.75" bottom="0.75" header="0.3" footer="0.3"/>
  <pageSetup horizontalDpi="600" verticalDpi="600" orientation="landscape" paperSize="9" r:id="rId1"/>
  <headerFooter>
    <oddHeader>&amp;C&amp;B&amp; Rozpočet Výstavba multifunkčného workoutového a detského  ihriská pre obec Majerovce okres.Vranov nad Topľou / SO 01 - Multifunkčné ihrisko 40x20,68m</oddHeader>
    <oddFooter xml:space="preserve">&amp;L&amp;7Spracované systémom Systematic®pyramida.wsn, tel.: 051 77 10 585&amp;RStrana &amp;P z &amp;N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Marek Gmitro</cp:lastModifiedBy>
  <dcterms:created xsi:type="dcterms:W3CDTF">2017-11-14T18:37:46Z</dcterms:created>
  <dcterms:modified xsi:type="dcterms:W3CDTF">2017-11-15T14:34:05Z</dcterms:modified>
  <cp:category/>
  <cp:version/>
  <cp:contentType/>
  <cp:contentStatus/>
</cp:coreProperties>
</file>